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10665" activeTab="1"/>
  </bookViews>
  <sheets>
    <sheet name="表1" sheetId="1" r:id="rId1"/>
    <sheet name="表2" sheetId="2" r:id="rId2"/>
    <sheet name="表3" sheetId="3" r:id="rId3"/>
    <sheet name="表4" sheetId="4" r:id="rId4"/>
    <sheet name="表5 " sheetId="5" r:id="rId5"/>
  </sheets>
  <externalReferences>
    <externalReference r:id="rId8"/>
  </externalReferences>
  <definedNames>
    <definedName name="地区名称">'[1]封面'!$B$2:$B$5</definedName>
  </definedNames>
  <calcPr fullCalcOnLoad="1"/>
</workbook>
</file>

<file path=xl/comments3.xml><?xml version="1.0" encoding="utf-8"?>
<comments xmlns="http://schemas.openxmlformats.org/spreadsheetml/2006/main">
  <authors>
    <author>lduser1</author>
  </authors>
  <commentList>
    <comment ref="F16" authorId="0">
      <text>
        <r>
          <rPr>
            <sz val="9"/>
            <rFont val="宋体"/>
            <family val="0"/>
          </rPr>
          <t>lduser1:
2012年新增科目</t>
        </r>
      </text>
    </comment>
  </commentList>
</comments>
</file>

<file path=xl/sharedStrings.xml><?xml version="1.0" encoding="utf-8"?>
<sst xmlns="http://schemas.openxmlformats.org/spreadsheetml/2006/main" count="231" uniqueCount="165">
  <si>
    <t>2024—2026年市本级一般公共预算收支规划表</t>
  </si>
  <si>
    <t>表一</t>
  </si>
  <si>
    <t>单位：万元</t>
  </si>
  <si>
    <t>收                          入</t>
  </si>
  <si>
    <t xml:space="preserve"> 支                                 出 </t>
  </si>
  <si>
    <t>项     目</t>
  </si>
  <si>
    <t>2023年完成数</t>
  </si>
  <si>
    <t>2024年预算数</t>
  </si>
  <si>
    <t>2025年计划收入数</t>
  </si>
  <si>
    <t>2026年计划收入数</t>
  </si>
  <si>
    <t>项      目</t>
  </si>
  <si>
    <t>一、税收收入</t>
  </si>
  <si>
    <t>一、一般公共服务支出</t>
  </si>
  <si>
    <r>
      <t xml:space="preserve">       </t>
    </r>
    <r>
      <rPr>
        <sz val="12"/>
        <rFont val="宋体"/>
        <family val="0"/>
      </rPr>
      <t>增值税</t>
    </r>
  </si>
  <si>
    <t>二、外交支出</t>
  </si>
  <si>
    <r>
      <t xml:space="preserve">       </t>
    </r>
    <r>
      <rPr>
        <sz val="12"/>
        <rFont val="宋体"/>
        <family val="0"/>
      </rPr>
      <t>企业所得税</t>
    </r>
  </si>
  <si>
    <t>三、国防支出</t>
  </si>
  <si>
    <r>
      <t xml:space="preserve">       </t>
    </r>
    <r>
      <rPr>
        <sz val="12"/>
        <rFont val="宋体"/>
        <family val="0"/>
      </rPr>
      <t>个人所得税</t>
    </r>
  </si>
  <si>
    <t>四、公共安全支出</t>
  </si>
  <si>
    <r>
      <t xml:space="preserve">       </t>
    </r>
    <r>
      <rPr>
        <sz val="12"/>
        <rFont val="宋体"/>
        <family val="0"/>
      </rPr>
      <t>资源税</t>
    </r>
  </si>
  <si>
    <t>五、教育支出</t>
  </si>
  <si>
    <r>
      <t xml:space="preserve">       </t>
    </r>
    <r>
      <rPr>
        <sz val="12"/>
        <rFont val="宋体"/>
        <family val="0"/>
      </rPr>
      <t>城市维护建设税</t>
    </r>
  </si>
  <si>
    <t>六、科学技术支出</t>
  </si>
  <si>
    <r>
      <t xml:space="preserve">       </t>
    </r>
    <r>
      <rPr>
        <sz val="12"/>
        <rFont val="宋体"/>
        <family val="0"/>
      </rPr>
      <t>房产税</t>
    </r>
  </si>
  <si>
    <t>七、文化旅游体育与传媒支出</t>
  </si>
  <si>
    <r>
      <t xml:space="preserve">       </t>
    </r>
    <r>
      <rPr>
        <sz val="12"/>
        <rFont val="宋体"/>
        <family val="0"/>
      </rPr>
      <t>印花税</t>
    </r>
  </si>
  <si>
    <t>八、社会保障和就业支出</t>
  </si>
  <si>
    <r>
      <t xml:space="preserve">       </t>
    </r>
    <r>
      <rPr>
        <sz val="12"/>
        <rFont val="宋体"/>
        <family val="0"/>
      </rPr>
      <t>城镇土地使用税</t>
    </r>
  </si>
  <si>
    <t>九、卫生健康支出</t>
  </si>
  <si>
    <r>
      <t xml:space="preserve">       </t>
    </r>
    <r>
      <rPr>
        <sz val="12"/>
        <rFont val="宋体"/>
        <family val="0"/>
      </rPr>
      <t>土地增值税</t>
    </r>
  </si>
  <si>
    <t>十、节能环保支出</t>
  </si>
  <si>
    <r>
      <t xml:space="preserve">       </t>
    </r>
    <r>
      <rPr>
        <sz val="12"/>
        <rFont val="宋体"/>
        <family val="0"/>
      </rPr>
      <t>车船税</t>
    </r>
  </si>
  <si>
    <t>十一、城乡社区支出</t>
  </si>
  <si>
    <r>
      <t xml:space="preserve">       </t>
    </r>
    <r>
      <rPr>
        <sz val="12"/>
        <rFont val="宋体"/>
        <family val="0"/>
      </rPr>
      <t>耕地占用税</t>
    </r>
  </si>
  <si>
    <t>十二、农林水支出</t>
  </si>
  <si>
    <r>
      <t xml:space="preserve">       </t>
    </r>
    <r>
      <rPr>
        <sz val="12"/>
        <rFont val="宋体"/>
        <family val="0"/>
      </rPr>
      <t>契税</t>
    </r>
  </si>
  <si>
    <t>十三、交通运输支出</t>
  </si>
  <si>
    <r>
      <t xml:space="preserve">       </t>
    </r>
    <r>
      <rPr>
        <sz val="12"/>
        <rFont val="宋体"/>
        <family val="0"/>
      </rPr>
      <t>烟叶税</t>
    </r>
  </si>
  <si>
    <t>十四、资源勘探信息等支出</t>
  </si>
  <si>
    <t xml:space="preserve">   环境保护税</t>
  </si>
  <si>
    <t>十五、商业服务业等支出</t>
  </si>
  <si>
    <t xml:space="preserve">   其他税收收入</t>
  </si>
  <si>
    <t>十六、金融支出</t>
  </si>
  <si>
    <t>二、非税收入</t>
  </si>
  <si>
    <t>十七、援助其他地区支出</t>
  </si>
  <si>
    <t xml:space="preserve">    专项收入</t>
  </si>
  <si>
    <t>十八、自然资源海洋气象等支出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</si>
  <si>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</si>
  <si>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</si>
  <si>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</si>
  <si>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</si>
  <si>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</si>
  <si>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二十一、灾害防治及应急管理支出</t>
  </si>
  <si>
    <r>
      <t xml:space="preserve">    国有资源</t>
    </r>
    <r>
      <rPr>
        <sz val="12"/>
        <rFont val="Times New Roman"/>
        <family val="0"/>
      </rPr>
      <t>(</t>
    </r>
    <r>
      <rPr>
        <sz val="12"/>
        <rFont val="宋体"/>
        <family val="0"/>
      </rPr>
      <t>资产</t>
    </r>
    <r>
      <rPr>
        <sz val="12"/>
        <rFont val="Times New Roman"/>
        <family val="0"/>
      </rPr>
      <t>)</t>
    </r>
    <r>
      <rPr>
        <sz val="12"/>
        <rFont val="宋体"/>
        <family val="0"/>
      </rPr>
      <t>有偿使用收入</t>
    </r>
  </si>
  <si>
    <t>二十二、预备费</t>
  </si>
  <si>
    <t xml:space="preserve">    捐赠收入</t>
  </si>
  <si>
    <t>二十三、其他支出</t>
  </si>
  <si>
    <t xml:space="preserve">    政府住房基金收入</t>
  </si>
  <si>
    <t xml:space="preserve">    其他收入</t>
  </si>
  <si>
    <t>二十四、债务付息支出</t>
  </si>
  <si>
    <t>收入合计</t>
  </si>
  <si>
    <t>支出合计</t>
  </si>
  <si>
    <t>2024—2026年市本级政府性基金预算预算收支规划表</t>
  </si>
  <si>
    <t>表二</t>
  </si>
  <si>
    <t>收        入</t>
  </si>
  <si>
    <t>支        出</t>
  </si>
  <si>
    <t>一、农网还贷资金收入</t>
  </si>
  <si>
    <t>一、社会保障和就业</t>
  </si>
  <si>
    <t>二、海南省高等级公路车辆通行附加费收入</t>
  </si>
  <si>
    <t xml:space="preserve">    残疾人就业保障金支出</t>
  </si>
  <si>
    <t>三、港口建设费收入</t>
  </si>
  <si>
    <t>二、城乡社区支出</t>
  </si>
  <si>
    <t>四、散装水泥专项资金收入</t>
  </si>
  <si>
    <t xml:space="preserve">    国有土地使用权出让收入安排的支出</t>
  </si>
  <si>
    <t>五、新型墙体材料专项基金收入</t>
  </si>
  <si>
    <t xml:space="preserve">    污水处理费收入安排的支出</t>
  </si>
  <si>
    <t>六、新菜地开发建设基金收入</t>
  </si>
  <si>
    <t xml:space="preserve">    农业土地开发资金支出</t>
  </si>
  <si>
    <t>七、新增建设用地土地有偿使用费收入</t>
  </si>
  <si>
    <t xml:space="preserve">    新增建设用地有偿使用费安排的支出</t>
  </si>
  <si>
    <t>八、南水北调工程建设基金收入</t>
  </si>
  <si>
    <t>三、农林水支出</t>
  </si>
  <si>
    <t>九、城市公用事业附加收入</t>
  </si>
  <si>
    <t xml:space="preserve">    地方水利建设基金支出</t>
  </si>
  <si>
    <t>十、国有土地收益基金收入</t>
  </si>
  <si>
    <t>四、资源勘探信息等支出</t>
  </si>
  <si>
    <t>十一、农业土地开发资金收入</t>
  </si>
  <si>
    <t xml:space="preserve">    新型墙体材料专项基金支出</t>
  </si>
  <si>
    <t>十二、国有土地使用权出让收入</t>
  </si>
  <si>
    <t>五、其他支出</t>
  </si>
  <si>
    <t>十三、大中型水库库区基金收入</t>
  </si>
  <si>
    <t>六、债务付息支出</t>
  </si>
  <si>
    <t>十四、彩票公益金收入</t>
  </si>
  <si>
    <t xml:space="preserve">    地方政府专项债务付息支出</t>
  </si>
  <si>
    <t>十五、城市基础设施配套费收入</t>
  </si>
  <si>
    <t xml:space="preserve">       国有土地使用权出让金债务付息支出</t>
  </si>
  <si>
    <t>十六、小型水库移民扶助基金收入</t>
  </si>
  <si>
    <t xml:space="preserve">       土地储备专项债券付息支出</t>
  </si>
  <si>
    <t>十七、国家重大水利工程建设基金收入</t>
  </si>
  <si>
    <t xml:space="preserve">       棚户区改造专项债券付息支出</t>
  </si>
  <si>
    <t>十八、车辆通行费</t>
  </si>
  <si>
    <t xml:space="preserve">       其他地方自行试点项目收益专项债券付息支出</t>
  </si>
  <si>
    <t>十九、污水处理费收入</t>
  </si>
  <si>
    <t>二十、彩票发行机构和彩票销售机构的业务费用</t>
  </si>
  <si>
    <t>二十一、其他政府性基金收入</t>
  </si>
  <si>
    <t>七、年终结余</t>
  </si>
  <si>
    <t>二十二、专项债务对应项目专项收入</t>
  </si>
  <si>
    <t>八、债务还本支出</t>
  </si>
  <si>
    <t>2024—2026年市本级国有资本经营预算收支规划表</t>
  </si>
  <si>
    <t>表三</t>
  </si>
  <si>
    <t>2023年支出数</t>
  </si>
  <si>
    <t>2024年预算支出数</t>
  </si>
  <si>
    <t>2025计划支出数</t>
  </si>
  <si>
    <t>2026年计划支出数</t>
  </si>
  <si>
    <t>一、利润收入</t>
  </si>
  <si>
    <t>一、教育支出</t>
  </si>
  <si>
    <t>二、股利、利息收入</t>
  </si>
  <si>
    <t>二、科学技术支出</t>
  </si>
  <si>
    <t>三、产权转让收入</t>
  </si>
  <si>
    <t>三、文化体育与传媒支出</t>
  </si>
  <si>
    <t>四、清算收入</t>
  </si>
  <si>
    <t>四、社会保障和就业支出</t>
  </si>
  <si>
    <t>五、其他国有资本经营预算收入</t>
  </si>
  <si>
    <t>五、节能环保支出</t>
  </si>
  <si>
    <t>六、城乡社区支出</t>
  </si>
  <si>
    <t>七、农林水支出</t>
  </si>
  <si>
    <t>八、交通运输支出</t>
  </si>
  <si>
    <t>九、资源勘探信息等支出</t>
  </si>
  <si>
    <t>十、商业服务业等支出</t>
  </si>
  <si>
    <t>十一、其他支出</t>
  </si>
  <si>
    <t>十二、转移性支出</t>
  </si>
  <si>
    <t>2024—2026年市本级社会保险基金预算收支规划表</t>
  </si>
  <si>
    <t>表四</t>
  </si>
  <si>
    <t>一、企业职工基本养老保险基金</t>
  </si>
  <si>
    <t>二、城乡居民基本养老保险基金</t>
  </si>
  <si>
    <t>三、机关事业单位基本养老保险基金</t>
  </si>
  <si>
    <t>四、职工基本医疗保险（含生育保险）基金</t>
  </si>
  <si>
    <t>五、城乡居民基本医疗保险基金</t>
  </si>
  <si>
    <t>六、工伤保险基金</t>
  </si>
  <si>
    <t>七、失业保险基金</t>
  </si>
  <si>
    <t>2024-2026年市本级政府债务预算安排情况表</t>
  </si>
  <si>
    <t>表五</t>
  </si>
  <si>
    <t>单位：亿元</t>
  </si>
  <si>
    <t>地区</t>
  </si>
  <si>
    <t>债券类型</t>
  </si>
  <si>
    <t>2024年到期债务情况</t>
  </si>
  <si>
    <t>2025年到期债务情况</t>
  </si>
  <si>
    <t>2026年到期债务情况</t>
  </si>
  <si>
    <t>2024年政府债务还本资金安排情况</t>
  </si>
  <si>
    <t>2025年政府债务还本资金安排情况</t>
  </si>
  <si>
    <t>2026年政府债务还本资金安排情况</t>
  </si>
  <si>
    <t>2024年政府债务利息资金安排情况</t>
  </si>
  <si>
    <t>2025年政府债务利息资金安排情况</t>
  </si>
  <si>
    <t>2026年政府债务利息资金安排情况</t>
  </si>
  <si>
    <t>小计</t>
  </si>
  <si>
    <t>到期本金</t>
  </si>
  <si>
    <t>应付利息</t>
  </si>
  <si>
    <t>预算安排偿还</t>
  </si>
  <si>
    <t>申请再融资债券借新还旧</t>
  </si>
  <si>
    <t>市本级</t>
  </si>
  <si>
    <t>合计</t>
  </si>
  <si>
    <t>一般债券</t>
  </si>
  <si>
    <t>专项债券</t>
  </si>
  <si>
    <t>外债</t>
  </si>
  <si>
    <t xml:space="preserve">  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</si>
</sst>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_ * #,##0_ ;_ * \-#,##0_ ;_ * &quot;-&quot;??_ ;_ @_ "/>
    <numFmt numFmtId="178" formatCode="0_ "/>
    <numFmt numFmtId="179" formatCode="#,##0_ ;[Red]\-#,##0\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0"/>
    </font>
    <font>
      <b/>
      <sz val="15"/>
      <name val="微软雅黑"/>
      <family val="0"/>
    </font>
    <font>
      <sz val="12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6"/>
      <name val="黑体"/>
      <family val="0"/>
    </font>
    <font>
      <sz val="10"/>
      <color indexed="8"/>
      <name val="仿宋_GB2312"/>
      <family val="0"/>
    </font>
    <font>
      <sz val="18"/>
      <name val="黑体"/>
      <family val="0"/>
    </font>
    <font>
      <sz val="12"/>
      <name val="Times New Roman"/>
      <family val="0"/>
    </font>
    <font>
      <sz val="10"/>
      <name val="Times New Roman"/>
      <family val="0"/>
    </font>
    <font>
      <sz val="10"/>
      <name val="Arial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6"/>
      <color rgb="FF000000"/>
      <name val="黑体"/>
      <family val="0"/>
    </font>
    <font>
      <sz val="12"/>
      <color rgb="FF000000"/>
      <name val="宋体"/>
      <family val="0"/>
    </font>
    <font>
      <b/>
      <sz val="11"/>
      <color rgb="FF000000"/>
      <name val="宋体"/>
      <family val="0"/>
    </font>
    <font>
      <sz val="10"/>
      <color theme="1"/>
      <name val="仿宋_GB2312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4" borderId="0" applyNumberFormat="0" applyBorder="0" applyAlignment="0" applyProtection="0"/>
    <xf numFmtId="0" fontId="20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7" fillId="0" borderId="1" applyNumberFormat="0" applyFill="0" applyAlignment="0" applyProtection="0"/>
    <xf numFmtId="0" fontId="28" fillId="2" borderId="2" applyNumberFormat="0" applyAlignment="0" applyProtection="0"/>
    <xf numFmtId="0" fontId="0" fillId="0" borderId="0">
      <alignment/>
      <protection/>
    </xf>
    <xf numFmtId="0" fontId="2" fillId="9" borderId="0" applyNumberFormat="0" applyBorder="0" applyAlignment="0" applyProtection="0"/>
    <xf numFmtId="0" fontId="20" fillId="11" borderId="0" applyNumberFormat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12" borderId="3" applyNumberFormat="0" applyAlignment="0" applyProtection="0"/>
    <xf numFmtId="0" fontId="2" fillId="13" borderId="0" applyNumberFormat="0" applyBorder="0" applyAlignment="0" applyProtection="0"/>
    <xf numFmtId="43" fontId="0" fillId="0" borderId="0" applyFont="0" applyFill="0" applyBorder="0" applyAlignment="0" applyProtection="0"/>
    <xf numFmtId="0" fontId="23" fillId="14" borderId="0" applyNumberFormat="0" applyBorder="0" applyAlignment="0" applyProtection="0"/>
    <xf numFmtId="44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20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0" fillId="0" borderId="0">
      <alignment/>
      <protection/>
    </xf>
    <xf numFmtId="0" fontId="29" fillId="3" borderId="3" applyNumberFormat="0" applyAlignment="0" applyProtection="0"/>
    <xf numFmtId="0" fontId="20" fillId="15" borderId="0" applyNumberFormat="0" applyBorder="0" applyAlignment="0" applyProtection="0"/>
    <xf numFmtId="0" fontId="2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20" fillId="3" borderId="0" applyNumberFormat="0" applyBorder="0" applyAlignment="0" applyProtection="0"/>
    <xf numFmtId="0" fontId="24" fillId="0" borderId="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0" fillId="0" borderId="0">
      <alignment/>
      <protection/>
    </xf>
    <xf numFmtId="0" fontId="17" fillId="0" borderId="7" applyNumberFormat="0" applyFill="0" applyAlignment="0" applyProtection="0"/>
    <xf numFmtId="0" fontId="16" fillId="12" borderId="8" applyNumberFormat="0" applyAlignment="0" applyProtection="0"/>
    <xf numFmtId="0" fontId="2" fillId="6" borderId="0" applyNumberFormat="0" applyBorder="0" applyAlignment="0" applyProtection="0"/>
    <xf numFmtId="0" fontId="20" fillId="17" borderId="0" applyNumberFormat="0" applyBorder="0" applyAlignment="0" applyProtection="0"/>
    <xf numFmtId="0" fontId="14" fillId="0" borderId="0">
      <alignment/>
      <protection/>
    </xf>
    <xf numFmtId="0" fontId="2" fillId="4" borderId="0" applyNumberFormat="0" applyBorder="0" applyAlignment="0" applyProtection="0"/>
    <xf numFmtId="42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0" fillId="0" borderId="0">
      <alignment/>
      <protection/>
    </xf>
    <xf numFmtId="0" fontId="20" fillId="1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0" fillId="0" borderId="0" applyFont="0" applyFill="0" applyBorder="0" applyAlignment="0" applyProtection="0"/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</cellStyleXfs>
  <cellXfs count="11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107" applyFont="1" applyFill="1" applyAlignment="1">
      <alignment horizontal="left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3" fontId="0" fillId="0" borderId="10" xfId="86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center" vertical="center"/>
    </xf>
    <xf numFmtId="43" fontId="0" fillId="0" borderId="10" xfId="86" applyFont="1" applyFill="1" applyBorder="1" applyAlignment="1">
      <alignment horizontal="right" vertical="center"/>
    </xf>
    <xf numFmtId="43" fontId="0" fillId="0" borderId="10" xfId="86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43" fontId="2" fillId="0" borderId="10" xfId="86" applyFont="1" applyFill="1" applyBorder="1" applyAlignment="1">
      <alignment horizontal="right" vertical="center"/>
    </xf>
    <xf numFmtId="43" fontId="2" fillId="0" borderId="10" xfId="86" applyFont="1" applyFill="1" applyBorder="1" applyAlignment="1">
      <alignment horizontal="right" vertical="center"/>
    </xf>
    <xf numFmtId="0" fontId="0" fillId="0" borderId="0" xfId="107" applyFont="1" applyFill="1" applyAlignment="1">
      <alignment vertical="center"/>
      <protection/>
    </xf>
    <xf numFmtId="0" fontId="0" fillId="0" borderId="0" xfId="107" applyFont="1" applyFill="1" applyAlignment="1">
      <alignment horizontal="center" vertical="center" wrapText="1"/>
      <protection/>
    </xf>
    <xf numFmtId="0" fontId="6" fillId="0" borderId="0" xfId="107" applyFont="1" applyFill="1" applyAlignment="1">
      <alignment horizontal="center" vertical="center" wrapText="1"/>
      <protection/>
    </xf>
    <xf numFmtId="0" fontId="5" fillId="0" borderId="0" xfId="107" applyFont="1" applyFill="1" applyAlignment="1">
      <alignment vertical="center"/>
      <protection/>
    </xf>
    <xf numFmtId="0" fontId="9" fillId="0" borderId="0" xfId="107" applyFont="1" applyFill="1" applyAlignment="1">
      <alignment horizontal="center" vertical="center"/>
      <protection/>
    </xf>
    <xf numFmtId="0" fontId="6" fillId="0" borderId="14" xfId="107" applyFont="1" applyFill="1" applyBorder="1" applyAlignment="1">
      <alignment horizontal="center" vertical="center" wrapText="1"/>
      <protection/>
    </xf>
    <xf numFmtId="0" fontId="6" fillId="0" borderId="10" xfId="17" applyFont="1" applyFill="1" applyBorder="1" applyAlignment="1">
      <alignment horizontal="center" vertical="center" wrapText="1"/>
      <protection/>
    </xf>
    <xf numFmtId="0" fontId="6" fillId="0" borderId="10" xfId="42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vertical="center"/>
      <protection/>
    </xf>
    <xf numFmtId="177" fontId="0" fillId="0" borderId="10" xfId="86" applyNumberFormat="1" applyFont="1" applyFill="1" applyBorder="1" applyAlignment="1">
      <alignment horizontal="center" vertical="center" wrapText="1"/>
    </xf>
    <xf numFmtId="177" fontId="0" fillId="0" borderId="10" xfId="18" applyNumberFormat="1" applyFont="1" applyFill="1" applyBorder="1" applyAlignment="1">
      <alignment horizontal="center" vertical="center" wrapText="1"/>
    </xf>
    <xf numFmtId="177" fontId="0" fillId="0" borderId="15" xfId="86" applyNumberFormat="1" applyFont="1" applyFill="1" applyBorder="1" applyAlignment="1">
      <alignment horizontal="center" vertical="center" wrapText="1"/>
    </xf>
    <xf numFmtId="177" fontId="1" fillId="0" borderId="10" xfId="18" applyNumberFormat="1" applyFont="1" applyFill="1" applyBorder="1" applyAlignment="1">
      <alignment horizontal="center" vertical="center" wrapText="1"/>
    </xf>
    <xf numFmtId="0" fontId="0" fillId="0" borderId="10" xfId="107" applyFont="1" applyFill="1" applyBorder="1" applyAlignment="1">
      <alignment vertical="center" wrapText="1"/>
      <protection/>
    </xf>
    <xf numFmtId="3" fontId="0" fillId="0" borderId="10" xfId="17" applyNumberFormat="1" applyFont="1" applyFill="1" applyBorder="1" applyAlignment="1" applyProtection="1">
      <alignment vertical="center" wrapText="1"/>
      <protection/>
    </xf>
    <xf numFmtId="0" fontId="0" fillId="0" borderId="10" xfId="123" applyFont="1" applyFill="1" applyBorder="1" applyAlignment="1">
      <alignment vertical="center" wrapText="1"/>
      <protection/>
    </xf>
    <xf numFmtId="177" fontId="6" fillId="0" borderId="10" xfId="86" applyNumberFormat="1" applyFont="1" applyFill="1" applyBorder="1" applyAlignment="1">
      <alignment horizontal="center" vertical="center" wrapText="1"/>
    </xf>
    <xf numFmtId="0" fontId="6" fillId="0" borderId="10" xfId="107" applyFont="1" applyFill="1" applyBorder="1" applyAlignment="1">
      <alignment horizontal="center" vertical="center" wrapText="1"/>
      <protection/>
    </xf>
    <xf numFmtId="0" fontId="6" fillId="0" borderId="9" xfId="17" applyFont="1" applyFill="1" applyBorder="1" applyAlignment="1">
      <alignment horizontal="center" vertical="center" wrapText="1"/>
      <protection/>
    </xf>
    <xf numFmtId="177" fontId="0" fillId="0" borderId="10" xfId="20" applyNumberFormat="1" applyFont="1" applyFill="1" applyBorder="1" applyAlignment="1">
      <alignment horizontal="center" vertical="center" wrapText="1"/>
    </xf>
    <xf numFmtId="177" fontId="0" fillId="0" borderId="10" xfId="86" applyNumberFormat="1" applyFont="1" applyFill="1" applyBorder="1" applyAlignment="1" applyProtection="1">
      <alignment horizontal="center" vertical="center" wrapText="1"/>
      <protection/>
    </xf>
    <xf numFmtId="0" fontId="0" fillId="0" borderId="0" xfId="107" applyFont="1" applyFill="1" applyAlignment="1">
      <alignment horizontal="center" vertical="center"/>
      <protection/>
    </xf>
    <xf numFmtId="0" fontId="0" fillId="0" borderId="0" xfId="121" applyFont="1" applyFill="1" applyAlignment="1">
      <alignment vertical="center"/>
      <protection/>
    </xf>
    <xf numFmtId="0" fontId="6" fillId="0" borderId="0" xfId="121" applyFont="1" applyFill="1" applyAlignment="1">
      <alignment horizontal="center" vertical="center"/>
      <protection/>
    </xf>
    <xf numFmtId="0" fontId="5" fillId="0" borderId="0" xfId="121" applyFont="1" applyFill="1" applyAlignment="1">
      <alignment vertical="center"/>
      <protection/>
    </xf>
    <xf numFmtId="0" fontId="9" fillId="0" borderId="0" xfId="121" applyFont="1" applyFill="1" applyAlignment="1">
      <alignment horizontal="center" vertical="center"/>
      <protection/>
    </xf>
    <xf numFmtId="0" fontId="0" fillId="0" borderId="10" xfId="121" applyFont="1" applyFill="1" applyBorder="1" applyAlignment="1">
      <alignment horizontal="center" vertical="center"/>
      <protection/>
    </xf>
    <xf numFmtId="3" fontId="0" fillId="0" borderId="10" xfId="121" applyNumberFormat="1" applyFont="1" applyFill="1" applyBorder="1" applyAlignment="1" applyProtection="1">
      <alignment vertical="center"/>
      <protection/>
    </xf>
    <xf numFmtId="177" fontId="0" fillId="0" borderId="10" xfId="86" applyNumberFormat="1" applyFont="1" applyFill="1" applyBorder="1" applyAlignment="1">
      <alignment vertical="center"/>
    </xf>
    <xf numFmtId="0" fontId="0" fillId="0" borderId="10" xfId="121" applyFont="1" applyFill="1" applyBorder="1" applyAlignment="1">
      <alignment vertical="center"/>
      <protection/>
    </xf>
    <xf numFmtId="0" fontId="6" fillId="0" borderId="10" xfId="121" applyFont="1" applyFill="1" applyBorder="1" applyAlignment="1">
      <alignment horizontal="center" vertical="center"/>
      <protection/>
    </xf>
    <xf numFmtId="177" fontId="6" fillId="0" borderId="10" xfId="86" applyNumberFormat="1" applyFont="1" applyFill="1" applyBorder="1" applyAlignment="1">
      <alignment horizontal="center" vertical="center"/>
    </xf>
    <xf numFmtId="0" fontId="0" fillId="0" borderId="0" xfId="121" applyFont="1" applyFill="1" applyBorder="1" applyAlignment="1">
      <alignment vertical="center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6" fillId="0" borderId="16" xfId="107" applyFont="1" applyFill="1" applyBorder="1" applyAlignment="1">
      <alignment horizontal="center" vertical="center" wrapText="1"/>
      <protection/>
    </xf>
    <xf numFmtId="0" fontId="6" fillId="0" borderId="15" xfId="42" applyFont="1" applyFill="1" applyBorder="1" applyAlignment="1" applyProtection="1">
      <alignment horizontal="center" vertical="center" wrapText="1"/>
      <protection locked="0"/>
    </xf>
    <xf numFmtId="177" fontId="0" fillId="0" borderId="10" xfId="86" applyNumberFormat="1" applyFont="1" applyFill="1" applyBorder="1" applyAlignment="1">
      <alignment horizontal="center" vertical="center"/>
    </xf>
    <xf numFmtId="0" fontId="0" fillId="0" borderId="10" xfId="121" applyFont="1" applyFill="1" applyBorder="1" applyAlignment="1">
      <alignment vertical="center"/>
      <protection/>
    </xf>
    <xf numFmtId="0" fontId="0" fillId="0" borderId="10" xfId="121" applyFont="1" applyBorder="1" applyAlignment="1">
      <alignment horizontal="left" vertical="center"/>
      <protection/>
    </xf>
    <xf numFmtId="0" fontId="0" fillId="0" borderId="0" xfId="121" applyFont="1" applyFill="1" applyAlignment="1">
      <alignment horizontal="center" vertical="center"/>
      <protection/>
    </xf>
    <xf numFmtId="0" fontId="0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horizontal="center" vertical="center" wrapText="1"/>
      <protection/>
    </xf>
    <xf numFmtId="0" fontId="6" fillId="0" borderId="0" xfId="63" applyFont="1" applyFill="1" applyAlignment="1">
      <alignment vertical="center" wrapText="1"/>
      <protection/>
    </xf>
    <xf numFmtId="0" fontId="5" fillId="0" borderId="0" xfId="63" applyFont="1" applyFill="1" applyAlignment="1">
      <alignment vertical="center" wrapText="1"/>
      <protection/>
    </xf>
    <xf numFmtId="0" fontId="9" fillId="0" borderId="0" xfId="63" applyFont="1" applyFill="1" applyAlignment="1">
      <alignment horizontal="center" vertical="center"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7" xfId="63" applyFont="1" applyFill="1" applyBorder="1" applyAlignment="1">
      <alignment horizontal="center" vertical="center" wrapText="1"/>
      <protection/>
    </xf>
    <xf numFmtId="0" fontId="6" fillId="0" borderId="18" xfId="107" applyFont="1" applyFill="1" applyBorder="1" applyAlignment="1">
      <alignment horizontal="center" vertical="center" wrapText="1"/>
      <protection/>
    </xf>
    <xf numFmtId="0" fontId="6" fillId="0" borderId="18" xfId="42" applyFont="1" applyFill="1" applyBorder="1" applyAlignment="1" applyProtection="1">
      <alignment horizontal="center" vertical="center" wrapText="1"/>
      <protection locked="0"/>
    </xf>
    <xf numFmtId="3" fontId="0" fillId="0" borderId="10" xfId="63" applyNumberFormat="1" applyFont="1" applyFill="1" applyBorder="1" applyAlignment="1" applyProtection="1">
      <alignment vertical="center" wrapText="1"/>
      <protection/>
    </xf>
    <xf numFmtId="3" fontId="0" fillId="0" borderId="10" xfId="63" applyNumberFormat="1" applyFont="1" applyFill="1" applyBorder="1" applyAlignment="1" applyProtection="1">
      <alignment horizontal="center" vertical="center" wrapText="1"/>
      <protection/>
    </xf>
    <xf numFmtId="3" fontId="0" fillId="0" borderId="9" xfId="63" applyNumberFormat="1" applyFont="1" applyFill="1" applyBorder="1" applyAlignment="1" applyProtection="1">
      <alignment vertical="center" wrapText="1"/>
      <protection/>
    </xf>
    <xf numFmtId="3" fontId="0" fillId="0" borderId="9" xfId="63" applyNumberFormat="1" applyFont="1" applyFill="1" applyBorder="1" applyAlignment="1" applyProtection="1">
      <alignment horizontal="center" vertical="center" wrapText="1"/>
      <protection/>
    </xf>
    <xf numFmtId="177" fontId="0" fillId="0" borderId="9" xfId="86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6" fillId="0" borderId="18" xfId="63" applyFont="1" applyFill="1" applyBorder="1" applyAlignment="1">
      <alignment horizontal="center" vertical="center" wrapText="1"/>
      <protection/>
    </xf>
    <xf numFmtId="0" fontId="6" fillId="0" borderId="19" xfId="107" applyFont="1" applyFill="1" applyBorder="1" applyAlignment="1">
      <alignment horizontal="center" vertical="center" wrapText="1"/>
      <protection/>
    </xf>
    <xf numFmtId="3" fontId="6" fillId="0" borderId="10" xfId="63" applyNumberFormat="1" applyFont="1" applyFill="1" applyBorder="1" applyAlignment="1" applyProtection="1">
      <alignment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3" fontId="36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63" applyFont="1" applyFill="1" applyAlignment="1">
      <alignment horizontal="center" vertical="center" wrapText="1"/>
      <protection/>
    </xf>
    <xf numFmtId="0" fontId="0" fillId="0" borderId="0" xfId="42" applyFont="1" applyFill="1" applyAlignment="1">
      <alignment vertical="center" wrapText="1"/>
      <protection/>
    </xf>
    <xf numFmtId="0" fontId="0" fillId="0" borderId="0" xfId="42" applyFont="1" applyFill="1" applyAlignment="1">
      <alignment horizontal="center" vertical="center" wrapText="1"/>
      <protection/>
    </xf>
    <xf numFmtId="0" fontId="6" fillId="0" borderId="0" xfId="42" applyFont="1" applyFill="1" applyAlignment="1">
      <alignment vertical="center" wrapText="1"/>
      <protection/>
    </xf>
    <xf numFmtId="0" fontId="0" fillId="0" borderId="0" xfId="42" applyFill="1" applyAlignment="1">
      <alignment vertical="center" wrapText="1"/>
      <protection/>
    </xf>
    <xf numFmtId="0" fontId="11" fillId="0" borderId="0" xfId="42" applyFont="1" applyFill="1" applyAlignment="1" applyProtection="1">
      <alignment horizontal="center" vertical="center" wrapText="1"/>
      <protection locked="0"/>
    </xf>
    <xf numFmtId="0" fontId="6" fillId="0" borderId="0" xfId="42" applyFont="1" applyFill="1" applyAlignment="1" applyProtection="1">
      <alignment vertical="center" wrapText="1"/>
      <protection locked="0"/>
    </xf>
    <xf numFmtId="177" fontId="0" fillId="0" borderId="0" xfId="42" applyNumberFormat="1" applyFont="1" applyFill="1" applyAlignment="1" applyProtection="1">
      <alignment vertical="center" wrapText="1"/>
      <protection locked="0"/>
    </xf>
    <xf numFmtId="178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79" fontId="13" fillId="19" borderId="10" xfId="86" applyNumberFormat="1" applyFont="1" applyFill="1" applyBorder="1" applyAlignment="1">
      <alignment vertical="center" wrapText="1"/>
    </xf>
    <xf numFmtId="177" fontId="0" fillId="0" borderId="10" xfId="69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vertical="center" wrapText="1"/>
    </xf>
    <xf numFmtId="177" fontId="6" fillId="0" borderId="10" xfId="69" applyNumberFormat="1" applyFont="1" applyFill="1" applyBorder="1" applyAlignment="1" applyProtection="1">
      <alignment vertical="center"/>
      <protection locked="0"/>
    </xf>
    <xf numFmtId="0" fontId="0" fillId="0" borderId="10" xfId="16" applyFont="1" applyFill="1" applyBorder="1" applyAlignment="1">
      <alignment vertical="center" wrapText="1"/>
      <protection/>
    </xf>
    <xf numFmtId="0" fontId="6" fillId="0" borderId="10" xfId="16" applyFont="1" applyFill="1" applyBorder="1" applyAlignment="1">
      <alignment horizontal="center" vertical="center" wrapText="1"/>
      <protection/>
    </xf>
    <xf numFmtId="0" fontId="0" fillId="0" borderId="0" xfId="42" applyFont="1" applyFill="1" applyBorder="1" applyAlignment="1" applyProtection="1">
      <alignment vertical="center" wrapText="1"/>
      <protection locked="0"/>
    </xf>
    <xf numFmtId="0" fontId="0" fillId="0" borderId="0" xfId="42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38" fontId="13" fillId="19" borderId="9" xfId="111" applyNumberFormat="1" applyFont="1" applyFill="1" applyBorder="1" applyAlignment="1" applyProtection="1">
      <alignment horizontal="center" vertical="center" wrapText="1"/>
      <protection/>
    </xf>
    <xf numFmtId="177" fontId="0" fillId="0" borderId="9" xfId="114" applyNumberFormat="1" applyFont="1" applyFill="1" applyBorder="1" applyAlignment="1">
      <alignment horizontal="center" vertical="center" wrapText="1"/>
    </xf>
    <xf numFmtId="38" fontId="13" fillId="19" borderId="10" xfId="111" applyNumberFormat="1" applyFont="1" applyFill="1" applyBorder="1" applyAlignment="1" applyProtection="1">
      <alignment horizontal="center" vertical="center" wrapText="1"/>
      <protection/>
    </xf>
    <xf numFmtId="177" fontId="0" fillId="0" borderId="10" xfId="11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16" applyFont="1" applyFill="1" applyAlignment="1">
      <alignment vertical="center" wrapText="1"/>
      <protection/>
    </xf>
    <xf numFmtId="177" fontId="0" fillId="0" borderId="10" xfId="114" applyNumberFormat="1" applyFont="1" applyFill="1" applyBorder="1" applyAlignment="1">
      <alignment horizontal="center" vertical="center" wrapText="1"/>
    </xf>
    <xf numFmtId="0" fontId="0" fillId="0" borderId="13" xfId="123" applyNumberFormat="1" applyFont="1" applyFill="1" applyBorder="1" applyAlignment="1" applyProtection="1">
      <alignment vertical="center" wrapText="1"/>
      <protection/>
    </xf>
    <xf numFmtId="43" fontId="0" fillId="0" borderId="10" xfId="86" applyFont="1" applyFill="1" applyBorder="1" applyAlignment="1" applyProtection="1">
      <alignment vertical="center" wrapText="1"/>
      <protection/>
    </xf>
    <xf numFmtId="177" fontId="6" fillId="0" borderId="10" xfId="86" applyNumberFormat="1" applyFont="1" applyFill="1" applyBorder="1" applyAlignment="1">
      <alignment vertical="center" wrapText="1"/>
    </xf>
    <xf numFmtId="178" fontId="6" fillId="0" borderId="18" xfId="42" applyNumberFormat="1" applyFont="1" applyFill="1" applyBorder="1" applyAlignment="1" applyProtection="1">
      <alignment horizontal="center" vertical="center" wrapText="1"/>
      <protection locked="0"/>
    </xf>
    <xf numFmtId="177" fontId="0" fillId="0" borderId="10" xfId="42" applyNumberFormat="1" applyFont="1" applyFill="1" applyBorder="1" applyAlignment="1">
      <alignment horizontal="center" vertical="center" wrapText="1"/>
      <protection/>
    </xf>
    <xf numFmtId="0" fontId="6" fillId="0" borderId="0" xfId="42" applyFont="1" applyFill="1" applyAlignment="1">
      <alignment vertical="center" wrapText="1"/>
      <protection/>
    </xf>
  </cellXfs>
  <cellStyles count="117">
    <cellStyle name="Normal" xfId="0"/>
    <cellStyle name="常规_支出测算_2016年预算" xfId="15"/>
    <cellStyle name="常规_全市2009年和2010年全市财政收支汇总表" xfId="16"/>
    <cellStyle name="常规_2015市本级预算总表.人大稿" xfId="17"/>
    <cellStyle name="千位分隔_表8" xfId="18"/>
    <cellStyle name="常规_表4_16" xfId="19"/>
    <cellStyle name="千位分隔_表8_1" xfId="20"/>
    <cellStyle name="千位分隔_表6-1_6" xfId="21"/>
    <cellStyle name="常规_表1_14" xfId="22"/>
    <cellStyle name="常规_表1_20" xfId="23"/>
    <cellStyle name="常规_表1_15" xfId="24"/>
    <cellStyle name="常规_表1_21" xfId="25"/>
    <cellStyle name="常规_表1_16" xfId="26"/>
    <cellStyle name="常规_表4_8" xfId="27"/>
    <cellStyle name="常规_表4_9" xfId="28"/>
    <cellStyle name="常规_2015年预算 12.25报财经委" xfId="29"/>
    <cellStyle name="常规_表4_12" xfId="30"/>
    <cellStyle name="常规_表4_13" xfId="31"/>
    <cellStyle name="常规_表4_15" xfId="32"/>
    <cellStyle name="千位分隔_表6-1_5" xfId="33"/>
    <cellStyle name="常规_表1_13" xfId="34"/>
    <cellStyle name="常规_表1_12" xfId="35"/>
    <cellStyle name="千位分隔_表6-1_2" xfId="36"/>
    <cellStyle name="千位分隔_表1-2_7" xfId="37"/>
    <cellStyle name="千位分隔_表6-1_3" xfId="38"/>
    <cellStyle name="常规_表1_11" xfId="39"/>
    <cellStyle name="常规_表4_14" xfId="40"/>
    <cellStyle name="常规_表4_1" xfId="41"/>
    <cellStyle name="常规_表1" xfId="42"/>
    <cellStyle name="强调文字颜色 3" xfId="43"/>
    <cellStyle name="60% - 强调文字颜色 2" xfId="44"/>
    <cellStyle name="常规_表1_22" xfId="45"/>
    <cellStyle name="常规_表1_17" xfId="46"/>
    <cellStyle name="40% - 强调文字颜色 1" xfId="47"/>
    <cellStyle name="强调文字颜色 2" xfId="48"/>
    <cellStyle name="适中" xfId="49"/>
    <cellStyle name="强调文字颜色 1" xfId="50"/>
    <cellStyle name="标题 4" xfId="51"/>
    <cellStyle name="好" xfId="52"/>
    <cellStyle name="标题" xfId="53"/>
    <cellStyle name="60% - 强调文字颜色 3" xfId="54"/>
    <cellStyle name="60% - 强调文字颜色 1" xfId="55"/>
    <cellStyle name="链接单元格" xfId="56"/>
    <cellStyle name="检查单元格" xfId="57"/>
    <cellStyle name="常规_表1_19" xfId="58"/>
    <cellStyle name="40% - 强调文字颜色 3" xfId="59"/>
    <cellStyle name="强调文字颜色 4" xfId="60"/>
    <cellStyle name="常规_表4_2" xfId="61"/>
    <cellStyle name="千位分隔_表1-2_2" xfId="62"/>
    <cellStyle name="常规_表2" xfId="63"/>
    <cellStyle name="Comma [0]" xfId="64"/>
    <cellStyle name="千位分隔_表5-1_1" xfId="65"/>
    <cellStyle name="Followed Hyperlink" xfId="66"/>
    <cellStyle name="计算" xfId="67"/>
    <cellStyle name="20% - 强调文字颜色 4" xfId="68"/>
    <cellStyle name="千位分隔_表1-1_11" xfId="69"/>
    <cellStyle name="差" xfId="70"/>
    <cellStyle name="Currency" xfId="71"/>
    <cellStyle name="20% - 强调文字颜色 3" xfId="72"/>
    <cellStyle name="60% - 强调文字颜色 6" xfId="73"/>
    <cellStyle name="Hyperlink" xfId="74"/>
    <cellStyle name="常规_表1_10" xfId="75"/>
    <cellStyle name="千位分隔_表1-1_1" xfId="76"/>
    <cellStyle name="标题 1" xfId="77"/>
    <cellStyle name="常规_表4_17" xfId="78"/>
    <cellStyle name="输入" xfId="79"/>
    <cellStyle name="60% - 强调文字颜色 5" xfId="80"/>
    <cellStyle name="20% - 强调文字颜色 2" xfId="81"/>
    <cellStyle name="警告文本" xfId="82"/>
    <cellStyle name="注释" xfId="83"/>
    <cellStyle name="60% - 强调文字颜色 4" xfId="84"/>
    <cellStyle name="标题 2" xfId="85"/>
    <cellStyle name="Comma" xfId="86"/>
    <cellStyle name="千位分隔_表6-1_9" xfId="87"/>
    <cellStyle name="常规_表4_10" xfId="88"/>
    <cellStyle name="20% - 强调文字颜色 1" xfId="89"/>
    <cellStyle name="Percent" xfId="90"/>
    <cellStyle name="汇总" xfId="91"/>
    <cellStyle name="解释性文本" xfId="92"/>
    <cellStyle name="常规_表1_18" xfId="93"/>
    <cellStyle name="40% - 强调文字颜色 2" xfId="94"/>
    <cellStyle name="常规_表1_23" xfId="95"/>
    <cellStyle name="标题 3" xfId="96"/>
    <cellStyle name="输出" xfId="97"/>
    <cellStyle name="40% - 强调文字颜色 4" xfId="98"/>
    <cellStyle name="强调文字颜色 5" xfId="99"/>
    <cellStyle name="常规_表4_3" xfId="100"/>
    <cellStyle name="20% - 强调文字颜色 5" xfId="101"/>
    <cellStyle name="Currency [0]" xfId="102"/>
    <cellStyle name="40% - 强调文字颜色 5" xfId="103"/>
    <cellStyle name="常规_表2_1" xfId="104"/>
    <cellStyle name="强调文字颜色 6" xfId="105"/>
    <cellStyle name="常规_表4_4" xfId="106"/>
    <cellStyle name="常规_表4" xfId="107"/>
    <cellStyle name="20% - 强调文字颜色 6" xfId="108"/>
    <cellStyle name="40% - 强调文字颜色 6" xfId="109"/>
    <cellStyle name="千位分隔_表6-1_4" xfId="110"/>
    <cellStyle name="常规_Book1_2015年公共预算" xfId="111"/>
    <cellStyle name="常规_表4_5" xfId="112"/>
    <cellStyle name="常规_表1_1" xfId="113"/>
    <cellStyle name="千位分隔_表6-2_1" xfId="114"/>
    <cellStyle name="常规_表1_9" xfId="115"/>
    <cellStyle name="常规_表4_11" xfId="116"/>
    <cellStyle name="常规_表1_8" xfId="117"/>
    <cellStyle name="常规_表1_6" xfId="118"/>
    <cellStyle name="常规_表1_4" xfId="119"/>
    <cellStyle name="千位分隔_表1-2_3" xfId="120"/>
    <cellStyle name="常规_表3" xfId="121"/>
    <cellStyle name="千位分隔[0]_表1-1" xfId="122"/>
    <cellStyle name="常规_录入表" xfId="123"/>
    <cellStyle name="常规_表4_7" xfId="124"/>
    <cellStyle name="常规_表1_3" xfId="125"/>
    <cellStyle name="常规_表1_7" xfId="126"/>
    <cellStyle name="常规_表4_6" xfId="127"/>
    <cellStyle name="常规_表1_2" xfId="128"/>
    <cellStyle name="常规_表4_18" xfId="129"/>
    <cellStyle name="常规_表1_5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/&#29579;&#27704;&#21018;&#30340;&#25991;&#20214;/&#39044;&#31639;/&#39044;&#31639;&#20869;/2006/&#20154;&#22823;&#25253;&#21578;/&#22266;&#21407;&#24066;&#24066;&#32423;&#36130;&#25919;&#36716;&#25442;&#39044;&#31639;&#25968;&#25454;&#38468;&#20214;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P31"/>
  <sheetViews>
    <sheetView zoomScaleSheetLayoutView="100" workbookViewId="0" topLeftCell="C15">
      <selection activeCell="I30" sqref="I30"/>
    </sheetView>
  </sheetViews>
  <sheetFormatPr defaultColWidth="9.00390625" defaultRowHeight="14.25"/>
  <cols>
    <col min="1" max="1" width="35.125" style="87" customWidth="1"/>
    <col min="2" max="5" width="12.875" style="87" customWidth="1"/>
    <col min="6" max="6" width="34.375" style="87" customWidth="1"/>
    <col min="7" max="10" width="12.875" style="87" customWidth="1"/>
    <col min="11" max="250" width="9.00390625" style="87" customWidth="1"/>
  </cols>
  <sheetData>
    <row r="1" ht="21.75" customHeight="1"/>
    <row r="2" spans="1:10" ht="33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s="84" customFormat="1" ht="21" customHeight="1">
      <c r="A3" s="89" t="s">
        <v>1</v>
      </c>
      <c r="B3" s="90"/>
      <c r="C3" s="90"/>
      <c r="D3" s="90"/>
      <c r="E3" s="90"/>
      <c r="F3" s="100"/>
      <c r="G3" s="101"/>
      <c r="H3" s="101"/>
      <c r="I3" s="101" t="s">
        <v>2</v>
      </c>
      <c r="J3" s="101"/>
    </row>
    <row r="4" spans="1:10" s="85" customFormat="1" ht="24" customHeight="1">
      <c r="A4" s="26" t="s">
        <v>3</v>
      </c>
      <c r="B4" s="26"/>
      <c r="C4" s="26"/>
      <c r="D4" s="26"/>
      <c r="E4" s="26"/>
      <c r="F4" s="26" t="s">
        <v>4</v>
      </c>
      <c r="G4" s="26"/>
      <c r="H4" s="26"/>
      <c r="I4" s="26"/>
      <c r="J4" s="26"/>
    </row>
    <row r="5" spans="1:10" s="85" customFormat="1" ht="45" customHeight="1">
      <c r="A5" s="36" t="s">
        <v>5</v>
      </c>
      <c r="B5" s="26" t="s">
        <v>6</v>
      </c>
      <c r="C5" s="91" t="s">
        <v>7</v>
      </c>
      <c r="D5" s="91" t="s">
        <v>8</v>
      </c>
      <c r="E5" s="91" t="s">
        <v>9</v>
      </c>
      <c r="F5" s="36" t="s">
        <v>10</v>
      </c>
      <c r="G5" s="26" t="s">
        <v>6</v>
      </c>
      <c r="H5" s="91" t="s">
        <v>7</v>
      </c>
      <c r="I5" s="116" t="s">
        <v>8</v>
      </c>
      <c r="J5" s="116" t="s">
        <v>9</v>
      </c>
    </row>
    <row r="6" spans="1:10" s="84" customFormat="1" ht="24" customHeight="1">
      <c r="A6" s="92" t="s">
        <v>11</v>
      </c>
      <c r="B6" s="35">
        <f>SUM(B7:B21)</f>
        <v>39188</v>
      </c>
      <c r="C6" s="35">
        <f>SUM(C7:C21)</f>
        <v>41200</v>
      </c>
      <c r="D6" s="35">
        <f>SUM(D7:D21)</f>
        <v>43260</v>
      </c>
      <c r="E6" s="35">
        <f>SUM(E7:E21)</f>
        <v>45423</v>
      </c>
      <c r="F6" s="102" t="s">
        <v>12</v>
      </c>
      <c r="G6" s="103">
        <v>28499</v>
      </c>
      <c r="H6" s="104">
        <v>30382</v>
      </c>
      <c r="I6" s="117">
        <f>H6*(1+0.03)</f>
        <v>31293.46</v>
      </c>
      <c r="J6" s="117">
        <f>I6*(1+0.03)</f>
        <v>32232.2638</v>
      </c>
    </row>
    <row r="7" spans="1:10" s="84" customFormat="1" ht="24" customHeight="1">
      <c r="A7" s="93" t="s">
        <v>13</v>
      </c>
      <c r="B7" s="94">
        <v>13151</v>
      </c>
      <c r="C7" s="94">
        <v>13719</v>
      </c>
      <c r="D7" s="95">
        <f>C7*(1+0.05)</f>
        <v>14404.95</v>
      </c>
      <c r="E7" s="95">
        <f>D7*(1+0.05)</f>
        <v>15125.197500000002</v>
      </c>
      <c r="F7" s="102" t="s">
        <v>14</v>
      </c>
      <c r="G7" s="105"/>
      <c r="H7" s="106"/>
      <c r="I7" s="117">
        <f aca="true" t="shared" si="0" ref="I7:I30">H7*(1+0.03)</f>
        <v>0</v>
      </c>
      <c r="J7" s="117">
        <f aca="true" t="shared" si="1" ref="J7:J30">I7*(1+0.03)</f>
        <v>0</v>
      </c>
    </row>
    <row r="8" spans="1:10" s="84" customFormat="1" ht="24" customHeight="1">
      <c r="A8" s="93" t="s">
        <v>15</v>
      </c>
      <c r="B8" s="94">
        <v>3432</v>
      </c>
      <c r="C8" s="94">
        <v>3524</v>
      </c>
      <c r="D8" s="95">
        <f aca="true" t="shared" si="2" ref="D8:D21">C8*(1+0.05)</f>
        <v>3700.2000000000003</v>
      </c>
      <c r="E8" s="95">
        <f aca="true" t="shared" si="3" ref="E8:E21">D8*(1+0.05)</f>
        <v>3885.2100000000005</v>
      </c>
      <c r="F8" s="102" t="s">
        <v>16</v>
      </c>
      <c r="G8" s="105">
        <v>51</v>
      </c>
      <c r="H8" s="106">
        <v>60</v>
      </c>
      <c r="I8" s="117">
        <f t="shared" si="0"/>
        <v>61.800000000000004</v>
      </c>
      <c r="J8" s="117">
        <f t="shared" si="1"/>
        <v>63.654</v>
      </c>
    </row>
    <row r="9" spans="1:10" s="84" customFormat="1" ht="24" customHeight="1">
      <c r="A9" s="93" t="s">
        <v>17</v>
      </c>
      <c r="B9" s="94">
        <v>1452</v>
      </c>
      <c r="C9" s="94">
        <v>1458</v>
      </c>
      <c r="D9" s="95">
        <f t="shared" si="2"/>
        <v>1530.9</v>
      </c>
      <c r="E9" s="95">
        <f t="shared" si="3"/>
        <v>1607.4450000000002</v>
      </c>
      <c r="F9" s="102" t="s">
        <v>18</v>
      </c>
      <c r="G9" s="105">
        <v>26627</v>
      </c>
      <c r="H9" s="106">
        <v>20664</v>
      </c>
      <c r="I9" s="117">
        <f t="shared" si="0"/>
        <v>21283.920000000002</v>
      </c>
      <c r="J9" s="117">
        <f t="shared" si="1"/>
        <v>21922.4376</v>
      </c>
    </row>
    <row r="10" spans="1:10" s="84" customFormat="1" ht="24" customHeight="1">
      <c r="A10" s="93" t="s">
        <v>19</v>
      </c>
      <c r="B10" s="94"/>
      <c r="C10" s="94"/>
      <c r="D10" s="95">
        <f t="shared" si="2"/>
        <v>0</v>
      </c>
      <c r="E10" s="95">
        <f t="shared" si="3"/>
        <v>0</v>
      </c>
      <c r="F10" s="102" t="s">
        <v>20</v>
      </c>
      <c r="G10" s="105">
        <v>46215</v>
      </c>
      <c r="H10" s="106">
        <v>45356</v>
      </c>
      <c r="I10" s="117">
        <f t="shared" si="0"/>
        <v>46716.68</v>
      </c>
      <c r="J10" s="117">
        <f t="shared" si="1"/>
        <v>48118.180400000005</v>
      </c>
    </row>
    <row r="11" spans="1:10" s="84" customFormat="1" ht="24" customHeight="1">
      <c r="A11" s="93" t="s">
        <v>21</v>
      </c>
      <c r="B11" s="94">
        <v>4624</v>
      </c>
      <c r="C11" s="94">
        <v>4584</v>
      </c>
      <c r="D11" s="95">
        <f t="shared" si="2"/>
        <v>4813.2</v>
      </c>
      <c r="E11" s="95">
        <f t="shared" si="3"/>
        <v>5053.86</v>
      </c>
      <c r="F11" s="102" t="s">
        <v>22</v>
      </c>
      <c r="G11" s="105">
        <v>3954</v>
      </c>
      <c r="H11" s="106">
        <v>3100</v>
      </c>
      <c r="I11" s="117">
        <f t="shared" si="0"/>
        <v>3193</v>
      </c>
      <c r="J11" s="117">
        <f t="shared" si="1"/>
        <v>3288.79</v>
      </c>
    </row>
    <row r="12" spans="1:10" s="84" customFormat="1" ht="24" customHeight="1">
      <c r="A12" s="93" t="s">
        <v>23</v>
      </c>
      <c r="B12" s="94">
        <v>2520</v>
      </c>
      <c r="C12" s="94">
        <v>2509</v>
      </c>
      <c r="D12" s="95">
        <f t="shared" si="2"/>
        <v>2634.4500000000003</v>
      </c>
      <c r="E12" s="95">
        <f t="shared" si="3"/>
        <v>2766.1725000000006</v>
      </c>
      <c r="F12" s="102" t="s">
        <v>24</v>
      </c>
      <c r="G12" s="105">
        <v>7427</v>
      </c>
      <c r="H12" s="106">
        <v>9244</v>
      </c>
      <c r="I12" s="117">
        <f t="shared" si="0"/>
        <v>9521.32</v>
      </c>
      <c r="J12" s="117">
        <f t="shared" si="1"/>
        <v>9806.9596</v>
      </c>
    </row>
    <row r="13" spans="1:10" s="84" customFormat="1" ht="24" customHeight="1">
      <c r="A13" s="93" t="s">
        <v>25</v>
      </c>
      <c r="B13" s="94">
        <v>694</v>
      </c>
      <c r="C13" s="94">
        <v>698</v>
      </c>
      <c r="D13" s="95">
        <f t="shared" si="2"/>
        <v>732.9</v>
      </c>
      <c r="E13" s="95">
        <f t="shared" si="3"/>
        <v>769.545</v>
      </c>
      <c r="F13" s="102" t="s">
        <v>26</v>
      </c>
      <c r="G13" s="105">
        <v>46969</v>
      </c>
      <c r="H13" s="106">
        <v>54977</v>
      </c>
      <c r="I13" s="117">
        <f t="shared" si="0"/>
        <v>56626.310000000005</v>
      </c>
      <c r="J13" s="117">
        <f t="shared" si="1"/>
        <v>58325.09930000001</v>
      </c>
    </row>
    <row r="14" spans="1:10" s="84" customFormat="1" ht="24" customHeight="1">
      <c r="A14" s="93" t="s">
        <v>27</v>
      </c>
      <c r="B14" s="94">
        <v>1317</v>
      </c>
      <c r="C14" s="94">
        <v>1504</v>
      </c>
      <c r="D14" s="95">
        <f t="shared" si="2"/>
        <v>1579.2</v>
      </c>
      <c r="E14" s="95">
        <f t="shared" si="3"/>
        <v>1658.16</v>
      </c>
      <c r="F14" s="107" t="s">
        <v>28</v>
      </c>
      <c r="G14" s="105">
        <v>118619</v>
      </c>
      <c r="H14" s="106">
        <v>97402</v>
      </c>
      <c r="I14" s="117">
        <f t="shared" si="0"/>
        <v>100324.06</v>
      </c>
      <c r="J14" s="117">
        <f t="shared" si="1"/>
        <v>103333.7818</v>
      </c>
    </row>
    <row r="15" spans="1:10" s="84" customFormat="1" ht="24" customHeight="1">
      <c r="A15" s="93" t="s">
        <v>29</v>
      </c>
      <c r="B15" s="94">
        <v>2387</v>
      </c>
      <c r="C15" s="94">
        <v>2687</v>
      </c>
      <c r="D15" s="95">
        <f t="shared" si="2"/>
        <v>2821.35</v>
      </c>
      <c r="E15" s="95">
        <f t="shared" si="3"/>
        <v>2962.4175</v>
      </c>
      <c r="F15" s="107" t="s">
        <v>30</v>
      </c>
      <c r="G15" s="105">
        <v>42867</v>
      </c>
      <c r="H15" s="106">
        <v>20477</v>
      </c>
      <c r="I15" s="117">
        <f t="shared" si="0"/>
        <v>21091.31</v>
      </c>
      <c r="J15" s="117">
        <f t="shared" si="1"/>
        <v>21724.049300000002</v>
      </c>
    </row>
    <row r="16" spans="1:10" s="84" customFormat="1" ht="24" customHeight="1">
      <c r="A16" s="93" t="s">
        <v>31</v>
      </c>
      <c r="B16" s="94">
        <v>263</v>
      </c>
      <c r="C16" s="94">
        <v>262</v>
      </c>
      <c r="D16" s="95">
        <f t="shared" si="2"/>
        <v>275.1</v>
      </c>
      <c r="E16" s="95">
        <f t="shared" si="3"/>
        <v>288.855</v>
      </c>
      <c r="F16" s="107" t="s">
        <v>32</v>
      </c>
      <c r="G16" s="105">
        <v>84603</v>
      </c>
      <c r="H16" s="106">
        <v>7722</v>
      </c>
      <c r="I16" s="117">
        <f t="shared" si="0"/>
        <v>7953.66</v>
      </c>
      <c r="J16" s="117">
        <f t="shared" si="1"/>
        <v>8192.2698</v>
      </c>
    </row>
    <row r="17" spans="1:10" s="84" customFormat="1" ht="24" customHeight="1">
      <c r="A17" s="93" t="s">
        <v>33</v>
      </c>
      <c r="B17" s="94">
        <v>970</v>
      </c>
      <c r="C17" s="94">
        <v>1025</v>
      </c>
      <c r="D17" s="95">
        <f t="shared" si="2"/>
        <v>1076.25</v>
      </c>
      <c r="E17" s="95">
        <f t="shared" si="3"/>
        <v>1130.0625</v>
      </c>
      <c r="F17" s="107" t="s">
        <v>34</v>
      </c>
      <c r="G17" s="105">
        <v>49541</v>
      </c>
      <c r="H17" s="106">
        <v>37305</v>
      </c>
      <c r="I17" s="117">
        <f t="shared" si="0"/>
        <v>38424.15</v>
      </c>
      <c r="J17" s="117">
        <f t="shared" si="1"/>
        <v>39576.874500000005</v>
      </c>
    </row>
    <row r="18" spans="1:10" s="84" customFormat="1" ht="24" customHeight="1">
      <c r="A18" s="93" t="s">
        <v>35</v>
      </c>
      <c r="B18" s="94">
        <v>8263</v>
      </c>
      <c r="C18" s="94">
        <v>9164</v>
      </c>
      <c r="D18" s="95">
        <f t="shared" si="2"/>
        <v>9622.2</v>
      </c>
      <c r="E18" s="95">
        <f t="shared" si="3"/>
        <v>10103.310000000001</v>
      </c>
      <c r="F18" s="107" t="s">
        <v>36</v>
      </c>
      <c r="G18" s="105">
        <v>7400</v>
      </c>
      <c r="H18" s="106">
        <v>2251</v>
      </c>
      <c r="I18" s="117">
        <f t="shared" si="0"/>
        <v>2318.53</v>
      </c>
      <c r="J18" s="117">
        <f t="shared" si="1"/>
        <v>2388.0859000000005</v>
      </c>
    </row>
    <row r="19" spans="1:10" s="84" customFormat="1" ht="24" customHeight="1">
      <c r="A19" s="93" t="s">
        <v>37</v>
      </c>
      <c r="B19" s="94"/>
      <c r="C19" s="94"/>
      <c r="D19" s="95">
        <f t="shared" si="2"/>
        <v>0</v>
      </c>
      <c r="E19" s="95">
        <f t="shared" si="3"/>
        <v>0</v>
      </c>
      <c r="F19" s="108" t="s">
        <v>38</v>
      </c>
      <c r="G19" s="105">
        <v>3208</v>
      </c>
      <c r="H19" s="106">
        <v>2489</v>
      </c>
      <c r="I19" s="117">
        <f t="shared" si="0"/>
        <v>2563.67</v>
      </c>
      <c r="J19" s="117">
        <f t="shared" si="1"/>
        <v>2640.5801</v>
      </c>
    </row>
    <row r="20" spans="1:10" s="84" customFormat="1" ht="24" customHeight="1">
      <c r="A20" s="96" t="s">
        <v>39</v>
      </c>
      <c r="B20" s="94">
        <v>66</v>
      </c>
      <c r="C20" s="94">
        <v>66</v>
      </c>
      <c r="D20" s="95">
        <f t="shared" si="2"/>
        <v>69.3</v>
      </c>
      <c r="E20" s="95">
        <f t="shared" si="3"/>
        <v>72.765</v>
      </c>
      <c r="F20" s="108" t="s">
        <v>40</v>
      </c>
      <c r="G20" s="105">
        <v>4201</v>
      </c>
      <c r="H20" s="106">
        <v>996</v>
      </c>
      <c r="I20" s="117">
        <f t="shared" si="0"/>
        <v>1025.88</v>
      </c>
      <c r="J20" s="117">
        <f t="shared" si="1"/>
        <v>1056.6564</v>
      </c>
    </row>
    <row r="21" spans="1:10" s="84" customFormat="1" ht="24" customHeight="1">
      <c r="A21" s="96" t="s">
        <v>41</v>
      </c>
      <c r="B21" s="94">
        <v>49</v>
      </c>
      <c r="C21" s="94"/>
      <c r="D21" s="95">
        <f t="shared" si="2"/>
        <v>0</v>
      </c>
      <c r="E21" s="95">
        <f t="shared" si="3"/>
        <v>0</v>
      </c>
      <c r="F21" s="109" t="s">
        <v>42</v>
      </c>
      <c r="G21" s="105">
        <v>250</v>
      </c>
      <c r="H21" s="106">
        <v>184</v>
      </c>
      <c r="I21" s="117">
        <f t="shared" si="0"/>
        <v>189.52</v>
      </c>
      <c r="J21" s="117">
        <f t="shared" si="1"/>
        <v>195.2056</v>
      </c>
    </row>
    <row r="22" spans="1:10" s="84" customFormat="1" ht="24" customHeight="1">
      <c r="A22" s="92" t="s">
        <v>43</v>
      </c>
      <c r="B22" s="97">
        <f>SUM(B23:B30)</f>
        <v>53881</v>
      </c>
      <c r="C22" s="97">
        <f>SUM(C23:C30)</f>
        <v>16000</v>
      </c>
      <c r="D22" s="97">
        <f>SUM(D23:D30)</f>
        <v>16800</v>
      </c>
      <c r="E22" s="97">
        <f>SUM(E23:E30)</f>
        <v>17640.000000000004</v>
      </c>
      <c r="F22" s="109" t="s">
        <v>44</v>
      </c>
      <c r="G22" s="105"/>
      <c r="H22" s="106"/>
      <c r="I22" s="117">
        <f t="shared" si="0"/>
        <v>0</v>
      </c>
      <c r="J22" s="117">
        <f t="shared" si="1"/>
        <v>0</v>
      </c>
    </row>
    <row r="23" spans="1:10" s="84" customFormat="1" ht="24" customHeight="1">
      <c r="A23" s="96" t="s">
        <v>45</v>
      </c>
      <c r="B23" s="94">
        <v>2059</v>
      </c>
      <c r="C23" s="94">
        <v>2463</v>
      </c>
      <c r="D23" s="95">
        <f>C23*(1+0.05)</f>
        <v>2586.15</v>
      </c>
      <c r="E23" s="95">
        <f>D23*(1+0.05)</f>
        <v>2715.4575000000004</v>
      </c>
      <c r="F23" s="108" t="s">
        <v>46</v>
      </c>
      <c r="G23" s="105">
        <v>3133</v>
      </c>
      <c r="H23" s="106">
        <v>103642</v>
      </c>
      <c r="I23" s="117">
        <f t="shared" si="0"/>
        <v>106751.26000000001</v>
      </c>
      <c r="J23" s="117">
        <f t="shared" si="1"/>
        <v>109953.79780000001</v>
      </c>
    </row>
    <row r="24" spans="1:10" s="84" customFormat="1" ht="24" customHeight="1">
      <c r="A24" s="96" t="s">
        <v>47</v>
      </c>
      <c r="B24" s="94">
        <v>3109</v>
      </c>
      <c r="C24" s="94">
        <v>3088</v>
      </c>
      <c r="D24" s="95">
        <f>C24*(1+0.05)</f>
        <v>3242.4</v>
      </c>
      <c r="E24" s="95">
        <f>D24*(1+0.05)</f>
        <v>3404.5200000000004</v>
      </c>
      <c r="F24" s="110" t="s">
        <v>48</v>
      </c>
      <c r="G24" s="105">
        <v>20656</v>
      </c>
      <c r="H24" s="106">
        <v>19663</v>
      </c>
      <c r="I24" s="117">
        <f t="shared" si="0"/>
        <v>20252.89</v>
      </c>
      <c r="J24" s="117">
        <f t="shared" si="1"/>
        <v>20860.4767</v>
      </c>
    </row>
    <row r="25" spans="1:10" s="84" customFormat="1" ht="21.75" customHeight="1">
      <c r="A25" s="96" t="s">
        <v>49</v>
      </c>
      <c r="B25" s="94">
        <v>3428</v>
      </c>
      <c r="C25" s="94">
        <v>3077</v>
      </c>
      <c r="D25" s="95">
        <f>C25*(1+0.05)</f>
        <v>3230.8500000000004</v>
      </c>
      <c r="E25" s="95">
        <f>D25*(1+0.05)</f>
        <v>3392.3925000000004</v>
      </c>
      <c r="F25" s="108" t="s">
        <v>50</v>
      </c>
      <c r="G25" s="105">
        <v>374</v>
      </c>
      <c r="H25" s="106">
        <v>293</v>
      </c>
      <c r="I25" s="117">
        <f t="shared" si="0"/>
        <v>301.79</v>
      </c>
      <c r="J25" s="117">
        <f t="shared" si="1"/>
        <v>310.8437</v>
      </c>
    </row>
    <row r="26" spans="1:10" s="84" customFormat="1" ht="21.75" customHeight="1">
      <c r="A26" s="96" t="s">
        <v>51</v>
      </c>
      <c r="B26" s="94"/>
      <c r="C26" s="94"/>
      <c r="D26" s="95">
        <f>C26*(1+0.05)</f>
        <v>0</v>
      </c>
      <c r="E26" s="95">
        <f>D26*(1+0.05)</f>
        <v>0</v>
      </c>
      <c r="F26" s="111" t="s">
        <v>52</v>
      </c>
      <c r="G26" s="105">
        <v>4582</v>
      </c>
      <c r="H26" s="106">
        <v>3802</v>
      </c>
      <c r="I26" s="117">
        <f t="shared" si="0"/>
        <v>3916.06</v>
      </c>
      <c r="J26" s="117">
        <f t="shared" si="1"/>
        <v>4033.5418</v>
      </c>
    </row>
    <row r="27" spans="1:10" s="84" customFormat="1" ht="21.75" customHeight="1">
      <c r="A27" s="96" t="s">
        <v>53</v>
      </c>
      <c r="B27" s="94">
        <v>41007</v>
      </c>
      <c r="C27" s="94">
        <v>3461</v>
      </c>
      <c r="D27" s="95">
        <f>C27*(1+0.05)</f>
        <v>3634.05</v>
      </c>
      <c r="E27" s="95">
        <f>D27*(1+0.05)</f>
        <v>3815.7525000000005</v>
      </c>
      <c r="F27" s="109" t="s">
        <v>54</v>
      </c>
      <c r="G27" s="105"/>
      <c r="H27" s="106">
        <v>2000</v>
      </c>
      <c r="I27" s="117">
        <f t="shared" si="0"/>
        <v>2060</v>
      </c>
      <c r="J27" s="117">
        <f t="shared" si="1"/>
        <v>2121.8</v>
      </c>
    </row>
    <row r="28" spans="1:10" s="84" customFormat="1" ht="21.75" customHeight="1">
      <c r="A28" s="98" t="s">
        <v>55</v>
      </c>
      <c r="B28" s="94">
        <v>436</v>
      </c>
      <c r="C28" s="94">
        <v>436</v>
      </c>
      <c r="D28" s="95">
        <f>C28*(1+0.05)</f>
        <v>457.8</v>
      </c>
      <c r="E28" s="95">
        <f>D28*(1+0.05)</f>
        <v>480.69000000000005</v>
      </c>
      <c r="F28" s="108" t="s">
        <v>56</v>
      </c>
      <c r="G28" s="28">
        <v>200</v>
      </c>
      <c r="H28" s="112">
        <v>317</v>
      </c>
      <c r="I28" s="117">
        <f t="shared" si="0"/>
        <v>326.51</v>
      </c>
      <c r="J28" s="117">
        <f t="shared" si="1"/>
        <v>336.3053</v>
      </c>
    </row>
    <row r="29" spans="1:10" s="84" customFormat="1" ht="21.75" customHeight="1">
      <c r="A29" s="98" t="s">
        <v>57</v>
      </c>
      <c r="B29" s="94">
        <v>3199</v>
      </c>
      <c r="C29" s="94">
        <v>3199</v>
      </c>
      <c r="D29" s="95">
        <f>C29*(1+0.05)</f>
        <v>3358.9500000000003</v>
      </c>
      <c r="E29" s="95">
        <f>D29*(1+0.05)</f>
        <v>3526.8975000000005</v>
      </c>
      <c r="F29" s="108"/>
      <c r="G29" s="28"/>
      <c r="H29" s="112"/>
      <c r="I29" s="117">
        <f t="shared" si="0"/>
        <v>0</v>
      </c>
      <c r="J29" s="117">
        <f t="shared" si="1"/>
        <v>0</v>
      </c>
    </row>
    <row r="30" spans="1:10" s="84" customFormat="1" ht="21.75" customHeight="1">
      <c r="A30" s="96" t="s">
        <v>58</v>
      </c>
      <c r="B30" s="94">
        <v>643</v>
      </c>
      <c r="C30" s="94">
        <v>276</v>
      </c>
      <c r="D30" s="95">
        <f>C30*(1+0.05)</f>
        <v>289.8</v>
      </c>
      <c r="E30" s="95">
        <f>D30*(1+0.05)</f>
        <v>304.29</v>
      </c>
      <c r="F30" s="113" t="s">
        <v>59</v>
      </c>
      <c r="G30" s="114">
        <v>20260</v>
      </c>
      <c r="H30" s="112">
        <v>20980</v>
      </c>
      <c r="I30" s="117">
        <f>H30*(1+0.03)</f>
        <v>21609.4</v>
      </c>
      <c r="J30" s="117">
        <f t="shared" si="1"/>
        <v>22257.682</v>
      </c>
    </row>
    <row r="31" spans="1:250" s="86" customFormat="1" ht="21.75" customHeight="1">
      <c r="A31" s="99" t="s">
        <v>60</v>
      </c>
      <c r="B31" s="97">
        <f>B22+B6</f>
        <v>93069</v>
      </c>
      <c r="C31" s="97">
        <f>C22+C6</f>
        <v>57200</v>
      </c>
      <c r="D31" s="97">
        <f>D22+D6</f>
        <v>60060</v>
      </c>
      <c r="E31" s="97">
        <f>E22+E6</f>
        <v>63063</v>
      </c>
      <c r="F31" s="99" t="s">
        <v>61</v>
      </c>
      <c r="G31" s="115">
        <f>SUM(G6:G30)</f>
        <v>519636</v>
      </c>
      <c r="H31" s="115">
        <f>SUM(H6:H30)</f>
        <v>483306</v>
      </c>
      <c r="I31" s="115">
        <f>SUM(I6:I30)</f>
        <v>497805.18000000005</v>
      </c>
      <c r="J31" s="115">
        <f>SUM(J6:J30)</f>
        <v>512739.3354000001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</row>
    <row r="32" s="84" customFormat="1" ht="14.25"/>
    <row r="33" s="84" customFormat="1" ht="14.25"/>
    <row r="34" s="84" customFormat="1" ht="14.25"/>
    <row r="35" s="84" customFormat="1" ht="14.25"/>
  </sheetData>
  <sheetProtection/>
  <mergeCells count="3">
    <mergeCell ref="A2:J2"/>
    <mergeCell ref="A4:E4"/>
    <mergeCell ref="F4:J4"/>
  </mergeCells>
  <printOptions horizontalCentered="1"/>
  <pageMargins left="0.2" right="0.16" top="0.51" bottom="0.43000000000000005" header="0.43000000000000005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"/>
  <sheetViews>
    <sheetView tabSelected="1" zoomScaleSheetLayoutView="100" workbookViewId="0" topLeftCell="F1">
      <selection activeCell="J31" sqref="J31"/>
    </sheetView>
  </sheetViews>
  <sheetFormatPr defaultColWidth="9.00390625" defaultRowHeight="14.25"/>
  <cols>
    <col min="1" max="1" width="43.125" style="59" customWidth="1"/>
    <col min="2" max="5" width="10.50390625" style="59" customWidth="1"/>
    <col min="6" max="6" width="39.125" style="59" customWidth="1"/>
    <col min="7" max="10" width="10.50390625" style="59" customWidth="1"/>
    <col min="11" max="16384" width="9.00390625" style="59" customWidth="1"/>
  </cols>
  <sheetData>
    <row r="1" spans="1:2" s="59" customFormat="1" ht="14.25">
      <c r="A1" s="62"/>
      <c r="B1" s="62"/>
    </row>
    <row r="2" spans="1:10" s="59" customFormat="1" ht="31.5" customHeight="1">
      <c r="A2" s="63" t="s">
        <v>62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59" customFormat="1" ht="18" customHeight="1">
      <c r="A3" s="62" t="s">
        <v>63</v>
      </c>
      <c r="B3" s="62"/>
      <c r="F3" s="75"/>
      <c r="G3" s="76"/>
      <c r="H3" s="77" t="s">
        <v>2</v>
      </c>
      <c r="I3" s="77"/>
      <c r="J3" s="75"/>
    </row>
    <row r="4" spans="1:10" s="59" customFormat="1" ht="23.25" customHeight="1">
      <c r="A4" s="64" t="s">
        <v>64</v>
      </c>
      <c r="B4" s="65"/>
      <c r="C4" s="65"/>
      <c r="D4" s="66"/>
      <c r="E4" s="74"/>
      <c r="F4" s="74" t="s">
        <v>65</v>
      </c>
      <c r="G4" s="78"/>
      <c r="H4" s="78"/>
      <c r="I4" s="78"/>
      <c r="J4" s="78"/>
    </row>
    <row r="5" spans="1:10" s="59" customFormat="1" ht="39.75" customHeight="1">
      <c r="A5" s="67" t="s">
        <v>5</v>
      </c>
      <c r="B5" s="68" t="s">
        <v>6</v>
      </c>
      <c r="C5" s="68" t="s">
        <v>7</v>
      </c>
      <c r="D5" s="68" t="s">
        <v>8</v>
      </c>
      <c r="E5" s="68" t="s">
        <v>9</v>
      </c>
      <c r="F5" s="79" t="s">
        <v>10</v>
      </c>
      <c r="G5" s="68" t="s">
        <v>6</v>
      </c>
      <c r="H5" s="68" t="s">
        <v>7</v>
      </c>
      <c r="I5" s="68" t="s">
        <v>8</v>
      </c>
      <c r="J5" s="68" t="s">
        <v>9</v>
      </c>
    </row>
    <row r="6" spans="1:10" s="59" customFormat="1" ht="23.25" customHeight="1">
      <c r="A6" s="69" t="s">
        <v>66</v>
      </c>
      <c r="B6" s="28"/>
      <c r="C6" s="28"/>
      <c r="D6" s="28"/>
      <c r="E6" s="28"/>
      <c r="F6" s="80" t="s">
        <v>67</v>
      </c>
      <c r="G6" s="35">
        <f aca="true" t="shared" si="0" ref="G6:J6">G7</f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</row>
    <row r="7" spans="1:10" s="59" customFormat="1" ht="23.25" customHeight="1">
      <c r="A7" s="69" t="s">
        <v>68</v>
      </c>
      <c r="B7" s="28"/>
      <c r="C7" s="28"/>
      <c r="D7" s="28"/>
      <c r="E7" s="28"/>
      <c r="F7" s="69" t="s">
        <v>69</v>
      </c>
      <c r="G7" s="28"/>
      <c r="H7" s="28"/>
      <c r="I7" s="28"/>
      <c r="J7" s="28"/>
    </row>
    <row r="8" spans="1:10" s="59" customFormat="1" ht="23.25" customHeight="1">
      <c r="A8" s="69" t="s">
        <v>70</v>
      </c>
      <c r="B8" s="28"/>
      <c r="C8" s="28"/>
      <c r="D8" s="28"/>
      <c r="E8" s="28"/>
      <c r="F8" s="80" t="s">
        <v>71</v>
      </c>
      <c r="G8" s="35">
        <f aca="true" t="shared" si="1" ref="G8:J8">SUM(G9:G12)</f>
        <v>6524</v>
      </c>
      <c r="H8" s="35">
        <f t="shared" si="1"/>
        <v>4463</v>
      </c>
      <c r="I8" s="35">
        <f t="shared" si="1"/>
        <v>4463</v>
      </c>
      <c r="J8" s="35">
        <f t="shared" si="1"/>
        <v>4463</v>
      </c>
    </row>
    <row r="9" spans="1:10" s="59" customFormat="1" ht="23.25" customHeight="1">
      <c r="A9" s="69" t="s">
        <v>72</v>
      </c>
      <c r="B9" s="28"/>
      <c r="C9" s="28"/>
      <c r="D9" s="28"/>
      <c r="E9" s="28"/>
      <c r="F9" s="69" t="s">
        <v>73</v>
      </c>
      <c r="G9" s="28">
        <v>523</v>
      </c>
      <c r="H9" s="28">
        <v>3563</v>
      </c>
      <c r="I9" s="28">
        <v>3563</v>
      </c>
      <c r="J9" s="28">
        <v>3563</v>
      </c>
    </row>
    <row r="10" spans="1:10" s="59" customFormat="1" ht="23.25" customHeight="1">
      <c r="A10" s="69" t="s">
        <v>74</v>
      </c>
      <c r="B10" s="28"/>
      <c r="C10" s="28"/>
      <c r="D10" s="28"/>
      <c r="E10" s="28"/>
      <c r="F10" s="69" t="s">
        <v>75</v>
      </c>
      <c r="G10" s="28">
        <v>994</v>
      </c>
      <c r="H10" s="28">
        <v>800</v>
      </c>
      <c r="I10" s="28">
        <v>800</v>
      </c>
      <c r="J10" s="28">
        <v>800</v>
      </c>
    </row>
    <row r="11" spans="1:10" s="59" customFormat="1" ht="23.25" customHeight="1">
      <c r="A11" s="69" t="s">
        <v>76</v>
      </c>
      <c r="B11" s="28"/>
      <c r="C11" s="28"/>
      <c r="D11" s="28"/>
      <c r="E11" s="28"/>
      <c r="F11" s="69" t="s">
        <v>77</v>
      </c>
      <c r="G11" s="28">
        <v>7</v>
      </c>
      <c r="H11" s="28">
        <v>100</v>
      </c>
      <c r="I11" s="28">
        <v>100</v>
      </c>
      <c r="J11" s="28">
        <v>100</v>
      </c>
    </row>
    <row r="12" spans="1:10" s="59" customFormat="1" ht="23.25" customHeight="1">
      <c r="A12" s="69" t="s">
        <v>78</v>
      </c>
      <c r="B12" s="28"/>
      <c r="C12" s="28"/>
      <c r="D12" s="28"/>
      <c r="E12" s="28"/>
      <c r="F12" s="69" t="s">
        <v>79</v>
      </c>
      <c r="G12" s="28">
        <v>5000</v>
      </c>
      <c r="H12" s="28"/>
      <c r="I12" s="28"/>
      <c r="J12" s="28"/>
    </row>
    <row r="13" spans="1:10" s="59" customFormat="1" ht="23.25" customHeight="1">
      <c r="A13" s="69" t="s">
        <v>80</v>
      </c>
      <c r="B13" s="70"/>
      <c r="C13" s="28"/>
      <c r="D13" s="28"/>
      <c r="E13" s="28"/>
      <c r="F13" s="80" t="s">
        <v>81</v>
      </c>
      <c r="G13" s="35">
        <f aca="true" t="shared" si="2" ref="G13:J13">SUM(G14:G14)</f>
        <v>0</v>
      </c>
      <c r="H13" s="35">
        <f t="shared" si="2"/>
        <v>0</v>
      </c>
      <c r="I13" s="35">
        <f t="shared" si="2"/>
        <v>0</v>
      </c>
      <c r="J13" s="35">
        <f t="shared" si="2"/>
        <v>0</v>
      </c>
    </row>
    <row r="14" spans="1:10" s="59" customFormat="1" ht="23.25" customHeight="1">
      <c r="A14" s="69" t="s">
        <v>82</v>
      </c>
      <c r="B14" s="39"/>
      <c r="C14" s="28"/>
      <c r="D14" s="28"/>
      <c r="E14" s="28"/>
      <c r="F14" s="81" t="s">
        <v>83</v>
      </c>
      <c r="G14" s="28"/>
      <c r="H14" s="28"/>
      <c r="I14" s="28"/>
      <c r="J14" s="28"/>
    </row>
    <row r="15" spans="1:10" s="59" customFormat="1" ht="23.25" customHeight="1">
      <c r="A15" s="69" t="s">
        <v>84</v>
      </c>
      <c r="B15" s="28"/>
      <c r="C15" s="28"/>
      <c r="D15" s="28"/>
      <c r="E15" s="28"/>
      <c r="F15" s="80" t="s">
        <v>85</v>
      </c>
      <c r="G15" s="35">
        <f aca="true" t="shared" si="3" ref="G15:J15">SUM(G16:G16)</f>
        <v>0</v>
      </c>
      <c r="H15" s="35">
        <f t="shared" si="3"/>
        <v>0</v>
      </c>
      <c r="I15" s="35">
        <f t="shared" si="3"/>
        <v>0</v>
      </c>
      <c r="J15" s="35">
        <f t="shared" si="3"/>
        <v>0</v>
      </c>
    </row>
    <row r="16" spans="1:10" s="59" customFormat="1" ht="23.25" customHeight="1">
      <c r="A16" s="69" t="s">
        <v>86</v>
      </c>
      <c r="B16" s="28"/>
      <c r="C16" s="28">
        <v>100</v>
      </c>
      <c r="D16" s="28">
        <v>100</v>
      </c>
      <c r="E16" s="28">
        <v>100</v>
      </c>
      <c r="F16" s="81" t="s">
        <v>87</v>
      </c>
      <c r="G16" s="28"/>
      <c r="H16" s="28"/>
      <c r="I16" s="28"/>
      <c r="J16" s="28"/>
    </row>
    <row r="17" spans="1:10" s="59" customFormat="1" ht="23.25" customHeight="1">
      <c r="A17" s="69" t="s">
        <v>88</v>
      </c>
      <c r="B17" s="28">
        <v>13212</v>
      </c>
      <c r="C17" s="28">
        <v>65596</v>
      </c>
      <c r="D17" s="28">
        <v>65596</v>
      </c>
      <c r="E17" s="28">
        <v>65596</v>
      </c>
      <c r="F17" s="80" t="s">
        <v>89</v>
      </c>
      <c r="G17" s="35">
        <v>768</v>
      </c>
      <c r="H17" s="35"/>
      <c r="I17" s="35"/>
      <c r="J17" s="35"/>
    </row>
    <row r="18" spans="1:10" s="59" customFormat="1" ht="23.25" customHeight="1">
      <c r="A18" s="69" t="s">
        <v>90</v>
      </c>
      <c r="B18" s="70"/>
      <c r="C18" s="28"/>
      <c r="D18" s="28"/>
      <c r="E18" s="28"/>
      <c r="F18" s="80" t="s">
        <v>91</v>
      </c>
      <c r="G18" s="28">
        <f aca="true" t="shared" si="4" ref="G18:J18">G19</f>
        <v>4568</v>
      </c>
      <c r="H18" s="28">
        <f t="shared" si="4"/>
        <v>66437</v>
      </c>
      <c r="I18" s="28">
        <f t="shared" si="4"/>
        <v>66437</v>
      </c>
      <c r="J18" s="28">
        <f t="shared" si="4"/>
        <v>66437</v>
      </c>
    </row>
    <row r="19" spans="1:10" s="59" customFormat="1" ht="23.25" customHeight="1">
      <c r="A19" s="69" t="s">
        <v>92</v>
      </c>
      <c r="B19" s="70"/>
      <c r="C19" s="28"/>
      <c r="D19" s="28"/>
      <c r="E19" s="28"/>
      <c r="F19" s="82" t="s">
        <v>93</v>
      </c>
      <c r="G19" s="28">
        <f aca="true" t="shared" si="5" ref="G19:J19">G20+G21+G22+G23</f>
        <v>4568</v>
      </c>
      <c r="H19" s="28">
        <f t="shared" si="5"/>
        <v>66437</v>
      </c>
      <c r="I19" s="28">
        <f t="shared" si="5"/>
        <v>66437</v>
      </c>
      <c r="J19" s="28">
        <f t="shared" si="5"/>
        <v>66437</v>
      </c>
    </row>
    <row r="20" spans="1:10" s="59" customFormat="1" ht="23.25" customHeight="1">
      <c r="A20" s="69" t="s">
        <v>94</v>
      </c>
      <c r="B20" s="70"/>
      <c r="C20" s="28"/>
      <c r="D20" s="28"/>
      <c r="E20" s="28"/>
      <c r="F20" s="82" t="s">
        <v>95</v>
      </c>
      <c r="G20" s="28"/>
      <c r="H20" s="28"/>
      <c r="I20" s="28"/>
      <c r="J20" s="28"/>
    </row>
    <row r="21" spans="1:10" s="59" customFormat="1" ht="23.25" customHeight="1">
      <c r="A21" s="69" t="s">
        <v>96</v>
      </c>
      <c r="B21" s="70"/>
      <c r="C21" s="28"/>
      <c r="D21" s="28"/>
      <c r="E21" s="28"/>
      <c r="F21" s="82" t="s">
        <v>97</v>
      </c>
      <c r="G21" s="28"/>
      <c r="H21" s="28"/>
      <c r="I21" s="28"/>
      <c r="J21" s="28"/>
    </row>
    <row r="22" spans="1:10" s="59" customFormat="1" ht="23.25" customHeight="1">
      <c r="A22" s="69" t="s">
        <v>98</v>
      </c>
      <c r="B22" s="70"/>
      <c r="C22" s="28"/>
      <c r="D22" s="28"/>
      <c r="E22" s="28"/>
      <c r="F22" s="82" t="s">
        <v>99</v>
      </c>
      <c r="G22" s="28"/>
      <c r="H22" s="28"/>
      <c r="I22" s="28"/>
      <c r="J22" s="28"/>
    </row>
    <row r="23" spans="1:10" s="59" customFormat="1" ht="23.25" customHeight="1">
      <c r="A23" s="69" t="s">
        <v>100</v>
      </c>
      <c r="B23" s="70"/>
      <c r="C23" s="28"/>
      <c r="D23" s="28"/>
      <c r="E23" s="28"/>
      <c r="F23" s="82" t="s">
        <v>101</v>
      </c>
      <c r="G23" s="28">
        <v>4568</v>
      </c>
      <c r="H23" s="28">
        <v>66437</v>
      </c>
      <c r="I23" s="28">
        <v>66437</v>
      </c>
      <c r="J23" s="28">
        <v>66437</v>
      </c>
    </row>
    <row r="24" spans="1:10" s="59" customFormat="1" ht="23.25" customHeight="1">
      <c r="A24" s="69" t="s">
        <v>102</v>
      </c>
      <c r="B24" s="70">
        <v>705</v>
      </c>
      <c r="C24" s="28">
        <v>800</v>
      </c>
      <c r="D24" s="28">
        <v>800</v>
      </c>
      <c r="E24" s="28">
        <v>800</v>
      </c>
      <c r="F24" s="81"/>
      <c r="G24" s="28"/>
      <c r="H24" s="28"/>
      <c r="I24" s="28"/>
      <c r="J24" s="28"/>
    </row>
    <row r="25" spans="1:10" s="59" customFormat="1" ht="23.25" customHeight="1">
      <c r="A25" s="69" t="s">
        <v>103</v>
      </c>
      <c r="B25" s="70"/>
      <c r="C25" s="28"/>
      <c r="D25" s="28"/>
      <c r="E25" s="28"/>
      <c r="F25" s="81"/>
      <c r="G25" s="28"/>
      <c r="H25" s="28"/>
      <c r="I25" s="28"/>
      <c r="J25" s="28"/>
    </row>
    <row r="26" spans="1:10" s="59" customFormat="1" ht="23.25" customHeight="1">
      <c r="A26" s="69" t="s">
        <v>104</v>
      </c>
      <c r="B26" s="70"/>
      <c r="C26" s="28"/>
      <c r="D26" s="28"/>
      <c r="E26" s="28"/>
      <c r="F26" s="80" t="s">
        <v>105</v>
      </c>
      <c r="G26" s="28">
        <v>1289</v>
      </c>
      <c r="H26" s="28"/>
      <c r="I26" s="28"/>
      <c r="J26" s="28"/>
    </row>
    <row r="27" spans="1:10" s="59" customFormat="1" ht="23.25" customHeight="1">
      <c r="A27" s="71" t="s">
        <v>106</v>
      </c>
      <c r="B27" s="72">
        <v>1482</v>
      </c>
      <c r="C27" s="73">
        <v>4404</v>
      </c>
      <c r="D27" s="73">
        <v>4404</v>
      </c>
      <c r="E27" s="73">
        <v>4404</v>
      </c>
      <c r="F27" s="80" t="s">
        <v>107</v>
      </c>
      <c r="G27" s="73">
        <v>7657</v>
      </c>
      <c r="H27" s="73"/>
      <c r="I27" s="73"/>
      <c r="J27" s="73"/>
    </row>
    <row r="28" spans="1:10" s="59" customFormat="1" ht="23.25" customHeight="1">
      <c r="A28" s="74" t="s">
        <v>60</v>
      </c>
      <c r="B28" s="35">
        <f ca="1">SUM(B6:B6:B27)</f>
        <v>15399</v>
      </c>
      <c r="C28" s="35">
        <f ca="1">SUM(C6:C6:C27)</f>
        <v>70900</v>
      </c>
      <c r="D28" s="35">
        <f ca="1">SUM(D6:D6:D27)</f>
        <v>70900</v>
      </c>
      <c r="E28" s="35">
        <f ca="1">SUM(E6:E6:E27)</f>
        <v>70900</v>
      </c>
      <c r="F28" s="74" t="s">
        <v>61</v>
      </c>
      <c r="G28" s="35">
        <f>SUM(G6+G26,G8,G13,G15,G17,G18,G27)</f>
        <v>20806</v>
      </c>
      <c r="H28" s="35">
        <f aca="true" t="shared" si="6" ref="G28:J28">SUM(H6,H8,H13,H15,H17,H18,H27)</f>
        <v>70900</v>
      </c>
      <c r="I28" s="35">
        <f t="shared" si="6"/>
        <v>70900</v>
      </c>
      <c r="J28" s="35">
        <f t="shared" si="6"/>
        <v>70900</v>
      </c>
    </row>
    <row r="29" s="59" customFormat="1" ht="23.25" customHeight="1"/>
    <row r="30" s="59" customFormat="1" ht="18.75" customHeight="1" hidden="1"/>
    <row r="31" s="59" customFormat="1" ht="18.75" customHeight="1"/>
    <row r="32" s="59" customFormat="1" ht="18.75" customHeight="1"/>
    <row r="33" s="59" customFormat="1" ht="18.75" customHeight="1"/>
    <row r="34" s="59" customFormat="1" ht="18.75" customHeight="1"/>
    <row r="35" s="59" customFormat="1" ht="18.75" customHeight="1"/>
    <row r="36" s="59" customFormat="1" ht="18.75" customHeight="1"/>
    <row r="37" s="59" customFormat="1" ht="18.75" customHeight="1"/>
    <row r="38" s="59" customFormat="1" ht="18.75" customHeight="1"/>
    <row r="39" s="59" customFormat="1" ht="18.75" customHeight="1"/>
    <row r="40" s="59" customFormat="1" ht="18.75" customHeight="1"/>
    <row r="41" s="59" customFormat="1" ht="18.75" customHeight="1"/>
    <row r="42" spans="9:10" s="59" customFormat="1" ht="18.75" customHeight="1">
      <c r="I42" s="83"/>
      <c r="J42" s="83"/>
    </row>
    <row r="43" spans="1:256" s="60" customFormat="1" ht="18.75" customHeight="1">
      <c r="A43" s="59"/>
      <c r="B43" s="59"/>
      <c r="C43" s="59"/>
      <c r="D43" s="59"/>
      <c r="E43" s="59"/>
      <c r="F43" s="59"/>
      <c r="G43" s="59"/>
      <c r="H43" s="59"/>
      <c r="I43" s="61"/>
      <c r="J43" s="61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/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/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/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/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/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/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  <c r="IT43" s="83"/>
      <c r="IU43" s="83"/>
      <c r="IV43" s="83"/>
    </row>
    <row r="44" spans="1:10" s="61" customFormat="1" ht="18.7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="59" customFormat="1" ht="18.75" customHeight="1"/>
    <row r="46" s="59" customFormat="1" ht="18.75" customHeight="1"/>
    <row r="47" s="59" customFormat="1" ht="18.75" customHeight="1"/>
    <row r="48" s="59" customFormat="1" ht="18.75" customHeight="1"/>
    <row r="49" s="59" customFormat="1" ht="18.75" customHeight="1"/>
    <row r="50" s="59" customFormat="1" ht="18.75" customHeight="1"/>
    <row r="51" s="59" customFormat="1" ht="18.75" customHeight="1"/>
    <row r="52" spans="9:10" s="59" customFormat="1" ht="18.75" customHeight="1">
      <c r="I52" s="61"/>
      <c r="J52" s="61"/>
    </row>
    <row r="53" spans="1:10" s="61" customFormat="1" ht="18.7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="59" customFormat="1" ht="18.75" customHeight="1"/>
  </sheetData>
  <sheetProtection/>
  <mergeCells count="4">
    <mergeCell ref="A2:J2"/>
    <mergeCell ref="H3:I3"/>
    <mergeCell ref="A4:C4"/>
    <mergeCell ref="F4:J4"/>
  </mergeCells>
  <printOptions horizontalCentered="1"/>
  <pageMargins left="0.35" right="0.35" top="0.51" bottom="0.59" header="0.47" footer="0.55"/>
  <pageSetup firstPageNumber="0" useFirstPageNumber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SheetLayoutView="100" workbookViewId="0" topLeftCell="A3">
      <selection activeCell="J19" sqref="J19"/>
    </sheetView>
  </sheetViews>
  <sheetFormatPr defaultColWidth="9.00390625" defaultRowHeight="14.25"/>
  <cols>
    <col min="1" max="1" width="30.875" style="41" customWidth="1"/>
    <col min="2" max="5" width="9.625" style="41" customWidth="1"/>
    <col min="6" max="6" width="30.50390625" style="41" customWidth="1"/>
    <col min="7" max="10" width="9.625" style="41" customWidth="1"/>
    <col min="11" max="16384" width="9.00390625" style="41" customWidth="1"/>
  </cols>
  <sheetData>
    <row r="1" s="41" customFormat="1" ht="14.25">
      <c r="A1" s="43"/>
    </row>
    <row r="2" spans="1:10" s="41" customFormat="1" ht="36" customHeight="1">
      <c r="A2" s="44" t="s">
        <v>108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41" customFormat="1" ht="18" customHeight="1">
      <c r="A3" s="43" t="s">
        <v>109</v>
      </c>
      <c r="F3" s="51"/>
      <c r="G3" s="52" t="s">
        <v>2</v>
      </c>
      <c r="H3" s="51"/>
      <c r="I3" s="51"/>
      <c r="J3" s="51"/>
    </row>
    <row r="4" spans="1:10" s="41" customFormat="1" ht="19.5" customHeight="1">
      <c r="A4" s="45" t="s">
        <v>64</v>
      </c>
      <c r="B4" s="45"/>
      <c r="C4" s="45"/>
      <c r="D4" s="45"/>
      <c r="E4" s="45"/>
      <c r="F4" s="45" t="s">
        <v>65</v>
      </c>
      <c r="G4" s="45"/>
      <c r="H4" s="45"/>
      <c r="I4" s="45"/>
      <c r="J4" s="45"/>
    </row>
    <row r="5" spans="1:10" s="41" customFormat="1" ht="60.75" customHeight="1">
      <c r="A5" s="36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53" t="s">
        <v>10</v>
      </c>
      <c r="G5" s="54" t="s">
        <v>110</v>
      </c>
      <c r="H5" s="54" t="s">
        <v>111</v>
      </c>
      <c r="I5" s="54" t="s">
        <v>112</v>
      </c>
      <c r="J5" s="54" t="s">
        <v>113</v>
      </c>
    </row>
    <row r="6" spans="1:10" s="41" customFormat="1" ht="22.5" customHeight="1">
      <c r="A6" s="46" t="s">
        <v>114</v>
      </c>
      <c r="B6" s="47">
        <v>118</v>
      </c>
      <c r="C6" s="47">
        <v>235</v>
      </c>
      <c r="D6" s="47">
        <v>235</v>
      </c>
      <c r="E6" s="47">
        <v>235</v>
      </c>
      <c r="F6" s="46" t="s">
        <v>115</v>
      </c>
      <c r="G6" s="55"/>
      <c r="H6" s="56"/>
      <c r="I6" s="56"/>
      <c r="J6" s="56"/>
    </row>
    <row r="7" spans="1:10" s="41" customFormat="1" ht="22.5" customHeight="1">
      <c r="A7" s="46" t="s">
        <v>116</v>
      </c>
      <c r="B7" s="47"/>
      <c r="C7" s="47"/>
      <c r="D7" s="47"/>
      <c r="E7" s="47"/>
      <c r="F7" s="46" t="s">
        <v>117</v>
      </c>
      <c r="G7" s="47"/>
      <c r="H7" s="56"/>
      <c r="I7" s="56"/>
      <c r="J7" s="56"/>
    </row>
    <row r="8" spans="1:10" s="41" customFormat="1" ht="22.5" customHeight="1">
      <c r="A8" s="46" t="s">
        <v>118</v>
      </c>
      <c r="B8" s="47"/>
      <c r="C8" s="47"/>
      <c r="D8" s="47"/>
      <c r="E8" s="47"/>
      <c r="F8" s="46" t="s">
        <v>119</v>
      </c>
      <c r="G8" s="47"/>
      <c r="H8" s="56"/>
      <c r="I8" s="56"/>
      <c r="J8" s="56"/>
    </row>
    <row r="9" spans="1:10" s="41" customFormat="1" ht="22.5" customHeight="1">
      <c r="A9" s="46" t="s">
        <v>120</v>
      </c>
      <c r="B9" s="47"/>
      <c r="C9" s="47"/>
      <c r="D9" s="47"/>
      <c r="E9" s="47"/>
      <c r="F9" s="46" t="s">
        <v>121</v>
      </c>
      <c r="G9" s="47"/>
      <c r="H9" s="56"/>
      <c r="I9" s="56"/>
      <c r="J9" s="56"/>
    </row>
    <row r="10" spans="1:10" s="41" customFormat="1" ht="22.5" customHeight="1">
      <c r="A10" s="46" t="s">
        <v>122</v>
      </c>
      <c r="B10" s="47"/>
      <c r="C10" s="47"/>
      <c r="D10" s="47"/>
      <c r="E10" s="47"/>
      <c r="F10" s="46" t="s">
        <v>123</v>
      </c>
      <c r="G10" s="47"/>
      <c r="H10" s="56"/>
      <c r="I10" s="56"/>
      <c r="J10" s="56"/>
    </row>
    <row r="11" spans="1:10" s="41" customFormat="1" ht="22.5" customHeight="1">
      <c r="A11" s="48"/>
      <c r="B11" s="47"/>
      <c r="C11" s="47"/>
      <c r="D11" s="47"/>
      <c r="E11" s="47"/>
      <c r="F11" s="46" t="s">
        <v>124</v>
      </c>
      <c r="G11" s="47"/>
      <c r="H11" s="56"/>
      <c r="I11" s="56"/>
      <c r="J11" s="56"/>
    </row>
    <row r="12" spans="1:10" s="41" customFormat="1" ht="22.5" customHeight="1">
      <c r="A12" s="46"/>
      <c r="B12" s="47"/>
      <c r="C12" s="47"/>
      <c r="D12" s="47"/>
      <c r="E12" s="47"/>
      <c r="F12" s="57" t="s">
        <v>125</v>
      </c>
      <c r="G12" s="47"/>
      <c r="H12" s="56"/>
      <c r="I12" s="56"/>
      <c r="J12" s="56"/>
    </row>
    <row r="13" spans="1:10" s="41" customFormat="1" ht="22.5" customHeight="1">
      <c r="A13" s="46"/>
      <c r="B13" s="47"/>
      <c r="C13" s="47"/>
      <c r="D13" s="47"/>
      <c r="E13" s="47"/>
      <c r="F13" s="57" t="s">
        <v>126</v>
      </c>
      <c r="G13" s="47"/>
      <c r="H13" s="56"/>
      <c r="I13" s="56"/>
      <c r="J13" s="56"/>
    </row>
    <row r="14" spans="1:10" s="41" customFormat="1" ht="22.5" customHeight="1">
      <c r="A14" s="46"/>
      <c r="B14" s="47"/>
      <c r="C14" s="47"/>
      <c r="D14" s="47"/>
      <c r="E14" s="47"/>
      <c r="F14" s="57" t="s">
        <v>127</v>
      </c>
      <c r="G14" s="47"/>
      <c r="H14" s="56"/>
      <c r="I14" s="56"/>
      <c r="J14" s="56"/>
    </row>
    <row r="15" spans="1:10" s="41" customFormat="1" ht="22.5" customHeight="1">
      <c r="A15" s="46"/>
      <c r="B15" s="47"/>
      <c r="C15" s="47"/>
      <c r="D15" s="47"/>
      <c r="E15" s="47"/>
      <c r="F15" s="57" t="s">
        <v>128</v>
      </c>
      <c r="G15" s="47"/>
      <c r="H15" s="56"/>
      <c r="I15" s="56"/>
      <c r="J15" s="56"/>
    </row>
    <row r="16" spans="1:10" s="41" customFormat="1" ht="22.5" customHeight="1">
      <c r="A16" s="48"/>
      <c r="B16" s="47"/>
      <c r="C16" s="47"/>
      <c r="D16" s="47"/>
      <c r="E16" s="47"/>
      <c r="F16" s="57" t="s">
        <v>129</v>
      </c>
      <c r="G16" s="47"/>
      <c r="H16" s="56"/>
      <c r="I16" s="56"/>
      <c r="J16" s="56"/>
    </row>
    <row r="17" spans="1:10" s="41" customFormat="1" ht="22.5" customHeight="1">
      <c r="A17" s="46"/>
      <c r="B17" s="47"/>
      <c r="C17" s="47"/>
      <c r="D17" s="47"/>
      <c r="E17" s="47"/>
      <c r="F17" s="46" t="s">
        <v>130</v>
      </c>
      <c r="G17" s="47">
        <v>118</v>
      </c>
      <c r="H17" s="47">
        <v>235</v>
      </c>
      <c r="I17" s="47">
        <v>235</v>
      </c>
      <c r="J17" s="47">
        <v>235</v>
      </c>
    </row>
    <row r="18" spans="1:10" s="41" customFormat="1" ht="22.5" customHeight="1">
      <c r="A18" s="46"/>
      <c r="B18" s="47"/>
      <c r="C18" s="47"/>
      <c r="D18" s="47"/>
      <c r="E18" s="47"/>
      <c r="F18" s="46"/>
      <c r="G18" s="47"/>
      <c r="H18" s="56"/>
      <c r="I18" s="56"/>
      <c r="J18" s="56"/>
    </row>
    <row r="19" spans="1:10" s="41" customFormat="1" ht="22.5" customHeight="1">
      <c r="A19" s="46"/>
      <c r="B19" s="47"/>
      <c r="C19" s="47"/>
      <c r="D19" s="47"/>
      <c r="E19" s="47"/>
      <c r="F19" s="57"/>
      <c r="G19" s="47"/>
      <c r="H19" s="56"/>
      <c r="I19" s="56"/>
      <c r="J19" s="56"/>
    </row>
    <row r="20" spans="1:10" s="41" customFormat="1" ht="22.5" customHeight="1">
      <c r="A20" s="46"/>
      <c r="B20" s="47"/>
      <c r="C20" s="47"/>
      <c r="D20" s="47"/>
      <c r="E20" s="47"/>
      <c r="F20" s="57"/>
      <c r="G20" s="47"/>
      <c r="H20" s="56"/>
      <c r="I20" s="56"/>
      <c r="J20" s="56"/>
    </row>
    <row r="21" spans="1:10" s="41" customFormat="1" ht="22.5" customHeight="1">
      <c r="A21" s="46"/>
      <c r="B21" s="47"/>
      <c r="C21" s="47"/>
      <c r="D21" s="47"/>
      <c r="E21" s="47"/>
      <c r="F21" s="48"/>
      <c r="G21" s="47"/>
      <c r="H21" s="56"/>
      <c r="I21" s="56"/>
      <c r="J21" s="56"/>
    </row>
    <row r="22" spans="1:10" s="41" customFormat="1" ht="22.5" customHeight="1">
      <c r="A22" s="46"/>
      <c r="B22" s="47"/>
      <c r="C22" s="47"/>
      <c r="D22" s="47"/>
      <c r="E22" s="47"/>
      <c r="F22" s="46"/>
      <c r="G22" s="47"/>
      <c r="H22" s="56"/>
      <c r="I22" s="56"/>
      <c r="J22" s="56"/>
    </row>
    <row r="23" spans="1:10" s="41" customFormat="1" ht="22.5" customHeight="1">
      <c r="A23" s="49" t="s">
        <v>60</v>
      </c>
      <c r="B23" s="50">
        <f>SUM(B6:B10)</f>
        <v>118</v>
      </c>
      <c r="C23" s="50">
        <f>SUM(C6:C10)</f>
        <v>235</v>
      </c>
      <c r="D23" s="50">
        <f>SUM(D6:D10)</f>
        <v>235</v>
      </c>
      <c r="E23" s="50">
        <f>SUM(E6:E10)</f>
        <v>235</v>
      </c>
      <c r="F23" s="49" t="s">
        <v>61</v>
      </c>
      <c r="G23" s="50">
        <f aca="true" t="shared" si="0" ref="G23:J23">SUM(G6:G17)</f>
        <v>118</v>
      </c>
      <c r="H23" s="50">
        <f t="shared" si="0"/>
        <v>235</v>
      </c>
      <c r="I23" s="50">
        <f t="shared" si="0"/>
        <v>235</v>
      </c>
      <c r="J23" s="50">
        <f t="shared" si="0"/>
        <v>235</v>
      </c>
    </row>
    <row r="24" spans="1:256" s="42" customFormat="1" ht="22.5" customHeight="1">
      <c r="A24" s="41"/>
      <c r="B24" s="41"/>
      <c r="C24" s="41"/>
      <c r="D24" s="41"/>
      <c r="E24" s="41"/>
      <c r="F24" s="41"/>
      <c r="G24" s="41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41" customFormat="1" ht="22.5" customHeight="1"/>
    <row r="30" s="41" customFormat="1" ht="14.25" hidden="1"/>
  </sheetData>
  <sheetProtection/>
  <mergeCells count="3">
    <mergeCell ref="A2:J2"/>
    <mergeCell ref="A4:E4"/>
    <mergeCell ref="F4:J4"/>
  </mergeCells>
  <printOptions horizontalCentered="1"/>
  <pageMargins left="0.35" right="0.35" top="0.51" bottom="0.59" header="0.47" footer="0.55"/>
  <pageSetup firstPageNumber="0" useFirstPageNumber="1" horizontalDpi="600" verticalDpi="600" orientation="landscape" paperSize="9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17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1" width="39.125" style="19" customWidth="1"/>
    <col min="2" max="5" width="11.875" style="19" customWidth="1"/>
    <col min="6" max="6" width="39.625" style="19" customWidth="1"/>
    <col min="7" max="10" width="12.00390625" style="19" customWidth="1"/>
    <col min="11" max="11" width="12.375" style="19" customWidth="1"/>
    <col min="12" max="252" width="9.00390625" style="19" customWidth="1"/>
  </cols>
  <sheetData>
    <row r="1" spans="1:2" s="19" customFormat="1" ht="14.25">
      <c r="A1" s="22"/>
      <c r="B1" s="22"/>
    </row>
    <row r="2" spans="1:10" s="19" customFormat="1" ht="18" customHeight="1">
      <c r="A2" s="23" t="s">
        <v>131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19" customFormat="1" ht="18" customHeight="1">
      <c r="A3" s="22" t="s">
        <v>132</v>
      </c>
      <c r="B3" s="22"/>
      <c r="J3" s="40" t="s">
        <v>2</v>
      </c>
    </row>
    <row r="4" spans="1:10" s="20" customFormat="1" ht="27.75" customHeight="1">
      <c r="A4" s="24" t="s">
        <v>64</v>
      </c>
      <c r="B4" s="24"/>
      <c r="C4" s="24"/>
      <c r="D4" s="24"/>
      <c r="E4" s="24"/>
      <c r="F4" s="36" t="s">
        <v>65</v>
      </c>
      <c r="G4" s="36"/>
      <c r="H4" s="36"/>
      <c r="I4" s="36"/>
      <c r="J4" s="36"/>
    </row>
    <row r="5" spans="1:10" s="20" customFormat="1" ht="42" customHeigh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37" t="s">
        <v>10</v>
      </c>
      <c r="G5" s="26" t="s">
        <v>6</v>
      </c>
      <c r="H5" s="26" t="s">
        <v>7</v>
      </c>
      <c r="I5" s="26" t="s">
        <v>8</v>
      </c>
      <c r="J5" s="26" t="s">
        <v>9</v>
      </c>
    </row>
    <row r="6" spans="1:10" s="20" customFormat="1" ht="27.75" customHeight="1">
      <c r="A6" s="27" t="s">
        <v>133</v>
      </c>
      <c r="B6" s="28"/>
      <c r="C6" s="29"/>
      <c r="D6" s="28"/>
      <c r="E6" s="28"/>
      <c r="F6" s="27" t="s">
        <v>133</v>
      </c>
      <c r="G6" s="28"/>
      <c r="H6" s="29"/>
      <c r="I6" s="28"/>
      <c r="J6" s="28"/>
    </row>
    <row r="7" spans="1:10" s="20" customFormat="1" ht="27.75" customHeight="1">
      <c r="A7" s="27" t="s">
        <v>134</v>
      </c>
      <c r="B7" s="30"/>
      <c r="C7" s="29"/>
      <c r="D7" s="28"/>
      <c r="E7" s="28"/>
      <c r="F7" s="27" t="s">
        <v>134</v>
      </c>
      <c r="G7" s="30"/>
      <c r="H7" s="29"/>
      <c r="I7" s="28"/>
      <c r="J7" s="28"/>
    </row>
    <row r="8" spans="1:10" s="20" customFormat="1" ht="27.75" customHeight="1">
      <c r="A8" s="27" t="s">
        <v>135</v>
      </c>
      <c r="B8" s="28">
        <v>59629</v>
      </c>
      <c r="C8" s="29">
        <v>63404</v>
      </c>
      <c r="D8" s="28">
        <f>C8*(1+0.01)</f>
        <v>64038.04</v>
      </c>
      <c r="E8" s="28">
        <f>D8*1.01</f>
        <v>64678.4204</v>
      </c>
      <c r="F8" s="27" t="s">
        <v>135</v>
      </c>
      <c r="G8" s="28">
        <v>59617</v>
      </c>
      <c r="H8" s="29">
        <v>63315</v>
      </c>
      <c r="I8" s="28">
        <f>H8*1.01</f>
        <v>63948.15</v>
      </c>
      <c r="J8" s="28">
        <f>I8*1.01</f>
        <v>64587.6315</v>
      </c>
    </row>
    <row r="9" spans="1:10" s="20" customFormat="1" ht="27.75" customHeight="1">
      <c r="A9" s="27" t="s">
        <v>136</v>
      </c>
      <c r="B9" s="28">
        <v>79350</v>
      </c>
      <c r="C9" s="29">
        <v>83863</v>
      </c>
      <c r="D9" s="28">
        <f>C9*(1+0.01)</f>
        <v>84701.63</v>
      </c>
      <c r="E9" s="28">
        <f>D9*1.01</f>
        <v>85548.64630000001</v>
      </c>
      <c r="F9" s="27" t="s">
        <v>136</v>
      </c>
      <c r="G9" s="28">
        <v>59999</v>
      </c>
      <c r="H9" s="29">
        <v>62956</v>
      </c>
      <c r="I9" s="28">
        <f>H9*1.01</f>
        <v>63585.56</v>
      </c>
      <c r="J9" s="28">
        <f>I9*1.01</f>
        <v>64221.4156</v>
      </c>
    </row>
    <row r="10" spans="1:10" s="20" customFormat="1" ht="27.75" customHeight="1">
      <c r="A10" s="27" t="s">
        <v>137</v>
      </c>
      <c r="B10" s="28">
        <v>121605</v>
      </c>
      <c r="C10" s="31">
        <v>127711</v>
      </c>
      <c r="D10" s="28">
        <f>C10*(1+0.01)</f>
        <v>128988.11</v>
      </c>
      <c r="E10" s="28">
        <f>D10*1.01</f>
        <v>130277.9911</v>
      </c>
      <c r="F10" s="27" t="s">
        <v>137</v>
      </c>
      <c r="G10" s="28">
        <v>104165</v>
      </c>
      <c r="H10" s="31">
        <v>109544</v>
      </c>
      <c r="I10" s="28">
        <f>H10*1.01</f>
        <v>110639.44</v>
      </c>
      <c r="J10" s="28">
        <f>I10*1.01</f>
        <v>111745.8344</v>
      </c>
    </row>
    <row r="11" spans="1:10" s="20" customFormat="1" ht="27.75" customHeight="1">
      <c r="A11" s="27" t="s">
        <v>138</v>
      </c>
      <c r="B11" s="28">
        <v>3954</v>
      </c>
      <c r="C11" s="29">
        <v>7181</v>
      </c>
      <c r="D11" s="28">
        <f>C11*(1+0.01)</f>
        <v>7252.81</v>
      </c>
      <c r="E11" s="28">
        <f>D11*1.01</f>
        <v>7325.338100000001</v>
      </c>
      <c r="F11" s="27" t="s">
        <v>138</v>
      </c>
      <c r="G11" s="28">
        <v>9913</v>
      </c>
      <c r="H11" s="29">
        <v>7181</v>
      </c>
      <c r="I11" s="28">
        <f>H11*1.01</f>
        <v>7252.81</v>
      </c>
      <c r="J11" s="28">
        <f>I11*1.01</f>
        <v>7325.338100000001</v>
      </c>
    </row>
    <row r="12" spans="1:10" s="20" customFormat="1" ht="27.75" customHeight="1">
      <c r="A12" s="27" t="s">
        <v>139</v>
      </c>
      <c r="B12" s="28"/>
      <c r="C12" s="29"/>
      <c r="D12" s="28"/>
      <c r="E12" s="28"/>
      <c r="F12" s="27" t="s">
        <v>139</v>
      </c>
      <c r="G12" s="28"/>
      <c r="H12" s="29"/>
      <c r="I12" s="28"/>
      <c r="J12" s="28"/>
    </row>
    <row r="13" spans="1:10" s="20" customFormat="1" ht="27.75" customHeight="1">
      <c r="A13" s="32"/>
      <c r="B13" s="28"/>
      <c r="C13" s="29"/>
      <c r="D13" s="28"/>
      <c r="E13" s="28"/>
      <c r="F13" s="32"/>
      <c r="G13" s="28"/>
      <c r="H13" s="29"/>
      <c r="I13" s="28"/>
      <c r="J13" s="28"/>
    </row>
    <row r="14" spans="1:10" s="20" customFormat="1" ht="27.75" customHeight="1">
      <c r="A14" s="33"/>
      <c r="B14" s="28"/>
      <c r="C14" s="29"/>
      <c r="D14" s="28">
        <f>C14*1.03</f>
        <v>0</v>
      </c>
      <c r="E14" s="28">
        <f>D14*1.03</f>
        <v>0</v>
      </c>
      <c r="F14" s="33"/>
      <c r="G14" s="28"/>
      <c r="H14" s="38"/>
      <c r="I14" s="28">
        <f>H14*1.03</f>
        <v>0</v>
      </c>
      <c r="J14" s="28">
        <f>I14*1.03</f>
        <v>0</v>
      </c>
    </row>
    <row r="15" spans="1:10" s="20" customFormat="1" ht="27.75" customHeight="1">
      <c r="A15" s="34"/>
      <c r="B15" s="28"/>
      <c r="C15" s="29"/>
      <c r="D15" s="28">
        <f>C15*1.03</f>
        <v>0</v>
      </c>
      <c r="E15" s="28">
        <f>D15*1.03</f>
        <v>0</v>
      </c>
      <c r="F15" s="34"/>
      <c r="G15" s="28"/>
      <c r="H15" s="38"/>
      <c r="I15" s="28">
        <f>H15*1.03</f>
        <v>0</v>
      </c>
      <c r="J15" s="28">
        <f>I15*1.03</f>
        <v>0</v>
      </c>
    </row>
    <row r="16" spans="1:10" s="20" customFormat="1" ht="27.75" customHeight="1">
      <c r="A16" s="33"/>
      <c r="B16" s="28"/>
      <c r="C16" s="29"/>
      <c r="D16" s="28">
        <f>C16*1.03</f>
        <v>0</v>
      </c>
      <c r="E16" s="28">
        <f>D16*1.03</f>
        <v>0</v>
      </c>
      <c r="F16" s="33"/>
      <c r="G16" s="39"/>
      <c r="H16" s="38"/>
      <c r="I16" s="28">
        <f>H16*1.03</f>
        <v>0</v>
      </c>
      <c r="J16" s="28">
        <f>I16*1.03</f>
        <v>0</v>
      </c>
    </row>
    <row r="17" spans="1:241" s="21" customFormat="1" ht="27.75" customHeight="1">
      <c r="A17" s="25" t="s">
        <v>60</v>
      </c>
      <c r="B17" s="35">
        <f aca="true" t="shared" si="0" ref="B17:J17">SUM(B6:B16)</f>
        <v>264538</v>
      </c>
      <c r="C17" s="35">
        <f t="shared" si="0"/>
        <v>282159</v>
      </c>
      <c r="D17" s="35">
        <f t="shared" si="0"/>
        <v>284980.59</v>
      </c>
      <c r="E17" s="35">
        <f t="shared" si="0"/>
        <v>287830.3959</v>
      </c>
      <c r="F17" s="25" t="s">
        <v>61</v>
      </c>
      <c r="G17" s="35">
        <f>SUM(G6:G16)</f>
        <v>233694</v>
      </c>
      <c r="H17" s="35">
        <f t="shared" si="0"/>
        <v>242996</v>
      </c>
      <c r="I17" s="35">
        <f t="shared" si="0"/>
        <v>245425.96</v>
      </c>
      <c r="J17" s="35">
        <f t="shared" si="0"/>
        <v>247880.2196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</row>
    <row r="18" s="19" customFormat="1" ht="21" customHeight="1"/>
    <row r="30" ht="14.25" hidden="1"/>
  </sheetData>
  <sheetProtection/>
  <mergeCells count="3">
    <mergeCell ref="A2:J2"/>
    <mergeCell ref="A4:E4"/>
    <mergeCell ref="F4:J4"/>
  </mergeCells>
  <printOptions horizontalCentered="1"/>
  <pageMargins left="0.35" right="0.35" top="0.63" bottom="0.59" header="0.47" footer="0.55"/>
  <pageSetup firstPageNumber="0" useFirstPageNumber="1" horizontalDpi="600" verticalDpi="60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zoomScaleSheetLayoutView="100" workbookViewId="0" topLeftCell="A1">
      <selection activeCell="A3" sqref="A3:B3"/>
    </sheetView>
  </sheetViews>
  <sheetFormatPr defaultColWidth="10.00390625" defaultRowHeight="14.25"/>
  <cols>
    <col min="1" max="1" width="6.875" style="1" customWidth="1"/>
    <col min="2" max="2" width="11.25390625" style="1" customWidth="1"/>
    <col min="3" max="20" width="9.875" style="1" customWidth="1"/>
    <col min="21" max="23" width="11.75390625" style="1" customWidth="1"/>
    <col min="24" max="16384" width="10.00390625" style="1" customWidth="1"/>
  </cols>
  <sheetData>
    <row r="1" s="1" customFormat="1" ht="24" customHeight="1">
      <c r="A1" s="2"/>
    </row>
    <row r="2" spans="1:21" s="1" customFormat="1" ht="36" customHeight="1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1" customFormat="1" ht="24" customHeight="1">
      <c r="A3" s="4" t="s">
        <v>141</v>
      </c>
      <c r="B3" s="4"/>
      <c r="U3" s="1" t="s">
        <v>142</v>
      </c>
    </row>
    <row r="4" spans="1:23" s="1" customFormat="1" ht="52.5" customHeight="1">
      <c r="A4" s="5" t="s">
        <v>143</v>
      </c>
      <c r="B4" s="5" t="s">
        <v>144</v>
      </c>
      <c r="C4" s="6" t="s">
        <v>145</v>
      </c>
      <c r="D4" s="6"/>
      <c r="E4" s="6"/>
      <c r="F4" s="6" t="s">
        <v>146</v>
      </c>
      <c r="G4" s="6"/>
      <c r="H4" s="6"/>
      <c r="I4" s="6" t="s">
        <v>147</v>
      </c>
      <c r="J4" s="6"/>
      <c r="K4" s="6"/>
      <c r="L4" s="13" t="s">
        <v>148</v>
      </c>
      <c r="M4" s="14"/>
      <c r="N4" s="15"/>
      <c r="O4" s="13" t="s">
        <v>149</v>
      </c>
      <c r="P4" s="14"/>
      <c r="Q4" s="15"/>
      <c r="R4" s="13" t="s">
        <v>150</v>
      </c>
      <c r="S4" s="14"/>
      <c r="T4" s="15"/>
      <c r="U4" s="16" t="s">
        <v>151</v>
      </c>
      <c r="V4" s="16" t="s">
        <v>152</v>
      </c>
      <c r="W4" s="16" t="s">
        <v>153</v>
      </c>
    </row>
    <row r="5" spans="1:23" s="1" customFormat="1" ht="48" customHeight="1">
      <c r="A5" s="6"/>
      <c r="B5" s="6"/>
      <c r="C5" s="6" t="s">
        <v>154</v>
      </c>
      <c r="D5" s="6" t="s">
        <v>155</v>
      </c>
      <c r="E5" s="6" t="s">
        <v>156</v>
      </c>
      <c r="F5" s="6" t="s">
        <v>154</v>
      </c>
      <c r="G5" s="6" t="s">
        <v>155</v>
      </c>
      <c r="H5" s="6" t="s">
        <v>156</v>
      </c>
      <c r="I5" s="6" t="s">
        <v>154</v>
      </c>
      <c r="J5" s="6" t="s">
        <v>155</v>
      </c>
      <c r="K5" s="6" t="s">
        <v>156</v>
      </c>
      <c r="L5" s="6" t="s">
        <v>154</v>
      </c>
      <c r="M5" s="16" t="s">
        <v>157</v>
      </c>
      <c r="N5" s="16" t="s">
        <v>158</v>
      </c>
      <c r="O5" s="16" t="s">
        <v>154</v>
      </c>
      <c r="P5" s="16" t="s">
        <v>157</v>
      </c>
      <c r="Q5" s="16" t="s">
        <v>158</v>
      </c>
      <c r="R5" s="16" t="s">
        <v>154</v>
      </c>
      <c r="S5" s="16" t="s">
        <v>157</v>
      </c>
      <c r="T5" s="16" t="s">
        <v>158</v>
      </c>
      <c r="U5" s="16" t="s">
        <v>157</v>
      </c>
      <c r="V5" s="16" t="s">
        <v>157</v>
      </c>
      <c r="W5" s="16" t="s">
        <v>157</v>
      </c>
    </row>
    <row r="6" spans="1:23" s="1" customFormat="1" ht="48" customHeight="1">
      <c r="A6" s="6" t="s">
        <v>159</v>
      </c>
      <c r="B6" s="7" t="s">
        <v>160</v>
      </c>
      <c r="C6" s="8">
        <f aca="true" t="shared" si="0" ref="C6:C9">D6+E6</f>
        <v>12.777821</v>
      </c>
      <c r="D6" s="8">
        <f aca="true" t="shared" si="1" ref="D6:H6">SUM(D7:D9)</f>
        <v>10.2717</v>
      </c>
      <c r="E6" s="8">
        <f t="shared" si="1"/>
        <v>2.5061210000000003</v>
      </c>
      <c r="F6" s="8">
        <f aca="true" t="shared" si="2" ref="F6:F9">G6+H6</f>
        <v>12.620000000000001</v>
      </c>
      <c r="G6" s="8">
        <f t="shared" si="1"/>
        <v>10.49</v>
      </c>
      <c r="H6" s="8">
        <f t="shared" si="1"/>
        <v>2.13</v>
      </c>
      <c r="I6" s="8">
        <f aca="true" t="shared" si="3" ref="I6:I8">J6+K6</f>
        <v>8.29</v>
      </c>
      <c r="J6" s="8">
        <f aca="true" t="shared" si="4" ref="J6:N6">SUM(J7:J9)</f>
        <v>6.56</v>
      </c>
      <c r="K6" s="8">
        <f t="shared" si="4"/>
        <v>1.7300000000000002</v>
      </c>
      <c r="L6" s="8">
        <f aca="true" t="shared" si="5" ref="L6:L9">M6+N6</f>
        <v>10.271700000000001</v>
      </c>
      <c r="M6" s="8">
        <f t="shared" si="4"/>
        <v>0.8717</v>
      </c>
      <c r="N6" s="8">
        <f t="shared" si="4"/>
        <v>9.4</v>
      </c>
      <c r="O6" s="8">
        <f aca="true" t="shared" si="6" ref="O6:O9">P6+Q6</f>
        <v>10.49</v>
      </c>
      <c r="P6" s="8">
        <f aca="true" t="shared" si="7" ref="P6:S6">SUM(P7:P9)</f>
        <v>0.51</v>
      </c>
      <c r="Q6" s="8">
        <f t="shared" si="7"/>
        <v>9.98</v>
      </c>
      <c r="R6" s="8">
        <f aca="true" t="shared" si="8" ref="R6:R9">S6+T6</f>
        <v>6.5600000000000005</v>
      </c>
      <c r="S6" s="8">
        <f t="shared" si="7"/>
        <v>0.2</v>
      </c>
      <c r="T6" s="8">
        <f>T7+T8</f>
        <v>6.36</v>
      </c>
      <c r="U6" s="8">
        <f aca="true" t="shared" si="9" ref="U6:W6">SUM(U7:U9)</f>
        <v>2.5061210000000003</v>
      </c>
      <c r="V6" s="8">
        <f t="shared" si="9"/>
        <v>2.1304</v>
      </c>
      <c r="W6" s="8">
        <f t="shared" si="9"/>
        <v>1.7304000000000002</v>
      </c>
    </row>
    <row r="7" spans="1:23" s="1" customFormat="1" ht="42" customHeight="1">
      <c r="A7" s="6"/>
      <c r="B7" s="7" t="s">
        <v>161</v>
      </c>
      <c r="C7" s="8">
        <f t="shared" si="0"/>
        <v>5.120193</v>
      </c>
      <c r="D7" s="9">
        <v>3.0222</v>
      </c>
      <c r="E7" s="9">
        <v>2.097993</v>
      </c>
      <c r="F7" s="8">
        <f t="shared" si="2"/>
        <v>11.180000000000001</v>
      </c>
      <c r="G7" s="9">
        <v>9.21</v>
      </c>
      <c r="H7" s="9">
        <v>1.97</v>
      </c>
      <c r="I7" s="8">
        <f t="shared" si="3"/>
        <v>8.18</v>
      </c>
      <c r="J7" s="9">
        <v>6.56</v>
      </c>
      <c r="K7" s="9">
        <v>1.62</v>
      </c>
      <c r="L7" s="9">
        <f t="shared" si="5"/>
        <v>3.0222</v>
      </c>
      <c r="M7" s="17">
        <v>0.1222</v>
      </c>
      <c r="N7" s="17">
        <f aca="true" t="shared" si="10" ref="N7:N9">D7-M7</f>
        <v>2.9000000000000004</v>
      </c>
      <c r="O7" s="8">
        <f t="shared" si="6"/>
        <v>9.209999999999999</v>
      </c>
      <c r="P7" s="17">
        <v>0.28</v>
      </c>
      <c r="Q7" s="17">
        <v>8.93</v>
      </c>
      <c r="R7" s="8">
        <f t="shared" si="8"/>
        <v>6.5600000000000005</v>
      </c>
      <c r="S7" s="17">
        <v>0.2</v>
      </c>
      <c r="T7" s="17">
        <v>6.36</v>
      </c>
      <c r="U7" s="9">
        <v>2.097993</v>
      </c>
      <c r="V7" s="9">
        <v>1.97</v>
      </c>
      <c r="W7" s="9">
        <v>1.62</v>
      </c>
    </row>
    <row r="8" spans="1:23" s="1" customFormat="1" ht="45" customHeight="1">
      <c r="A8" s="6"/>
      <c r="B8" s="7" t="s">
        <v>162</v>
      </c>
      <c r="C8" s="8">
        <f t="shared" si="0"/>
        <v>7.635528</v>
      </c>
      <c r="D8" s="9">
        <v>7.2295</v>
      </c>
      <c r="E8" s="9">
        <v>0.406028</v>
      </c>
      <c r="F8" s="8">
        <f t="shared" si="2"/>
        <v>1.44</v>
      </c>
      <c r="G8" s="9">
        <v>1.28</v>
      </c>
      <c r="H8" s="9">
        <v>0.16</v>
      </c>
      <c r="I8" s="8">
        <f t="shared" si="3"/>
        <v>0.11</v>
      </c>
      <c r="J8" s="9">
        <v>0</v>
      </c>
      <c r="K8" s="9">
        <v>0.11</v>
      </c>
      <c r="L8" s="9">
        <f t="shared" si="5"/>
        <v>7.2295</v>
      </c>
      <c r="M8" s="17">
        <v>0.7295</v>
      </c>
      <c r="N8" s="17">
        <f t="shared" si="10"/>
        <v>6.5</v>
      </c>
      <c r="O8" s="8">
        <f t="shared" si="6"/>
        <v>1.28</v>
      </c>
      <c r="P8" s="17">
        <f>0.13+0.1</f>
        <v>0.23</v>
      </c>
      <c r="Q8" s="17">
        <v>1.05</v>
      </c>
      <c r="R8" s="8">
        <f t="shared" si="8"/>
        <v>0</v>
      </c>
      <c r="S8" s="17">
        <v>0</v>
      </c>
      <c r="T8" s="17">
        <v>0</v>
      </c>
      <c r="U8" s="9">
        <v>0.406028</v>
      </c>
      <c r="V8" s="9">
        <v>0.16</v>
      </c>
      <c r="W8" s="9">
        <v>0.11</v>
      </c>
    </row>
    <row r="9" spans="1:23" s="1" customFormat="1" ht="45" customHeight="1">
      <c r="A9" s="6"/>
      <c r="B9" s="10" t="s">
        <v>163</v>
      </c>
      <c r="C9" s="8">
        <f t="shared" si="0"/>
        <v>0.0221</v>
      </c>
      <c r="D9" s="11">
        <v>0.02</v>
      </c>
      <c r="E9" s="11">
        <v>0.0021</v>
      </c>
      <c r="F9" s="8">
        <f t="shared" si="2"/>
        <v>0</v>
      </c>
      <c r="G9" s="12">
        <v>0</v>
      </c>
      <c r="H9" s="12">
        <v>0</v>
      </c>
      <c r="I9" s="8">
        <v>0</v>
      </c>
      <c r="J9" s="12">
        <v>0</v>
      </c>
      <c r="K9" s="12">
        <v>0</v>
      </c>
      <c r="L9" s="9">
        <f t="shared" si="5"/>
        <v>0.02</v>
      </c>
      <c r="M9" s="17">
        <v>0.02</v>
      </c>
      <c r="N9" s="17">
        <f t="shared" si="10"/>
        <v>0</v>
      </c>
      <c r="O9" s="8">
        <f t="shared" si="6"/>
        <v>0</v>
      </c>
      <c r="P9" s="18">
        <v>0</v>
      </c>
      <c r="Q9" s="18">
        <v>0</v>
      </c>
      <c r="R9" s="8">
        <f t="shared" si="8"/>
        <v>0</v>
      </c>
      <c r="S9" s="18">
        <v>0</v>
      </c>
      <c r="T9" s="18">
        <v>0</v>
      </c>
      <c r="U9" s="11">
        <v>0.0021</v>
      </c>
      <c r="V9" s="12">
        <v>0.0004</v>
      </c>
      <c r="W9" s="12">
        <v>0.0004</v>
      </c>
    </row>
    <row r="23" ht="13.5">
      <c r="G23" s="1" t="s">
        <v>164</v>
      </c>
    </row>
  </sheetData>
  <sheetProtection/>
  <mergeCells count="11">
    <mergeCell ref="A2:U2"/>
    <mergeCell ref="A3:B3"/>
    <mergeCell ref="C4:E4"/>
    <mergeCell ref="F4:H4"/>
    <mergeCell ref="I4:K4"/>
    <mergeCell ref="L4:N4"/>
    <mergeCell ref="O4:Q4"/>
    <mergeCell ref="R4:T4"/>
    <mergeCell ref="A4:A5"/>
    <mergeCell ref="A6:A9"/>
    <mergeCell ref="B4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</dc:creator>
  <cp:keywords/>
  <dc:description/>
  <cp:lastModifiedBy>lzj</cp:lastModifiedBy>
  <dcterms:created xsi:type="dcterms:W3CDTF">2015-12-28T07:20:26Z</dcterms:created>
  <dcterms:modified xsi:type="dcterms:W3CDTF">2024-01-05T09:05:20Z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