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张湾村" sheetId="8" r:id="rId1"/>
    <sheet name="Sheet1" sheetId="26" r:id="rId2"/>
  </sheets>
  <definedNames>
    <definedName name="_xlnm.Print_Titles" localSheetId="0">张湾村!$1:$4</definedName>
  </definedNames>
  <calcPr calcId="144525"/>
</workbook>
</file>

<file path=xl/calcChain.xml><?xml version="1.0" encoding="utf-8"?>
<calcChain xmlns="http://schemas.openxmlformats.org/spreadsheetml/2006/main">
  <c r="K63" i="8"/>
  <c r="J63"/>
  <c r="I63"/>
  <c r="H63"/>
  <c r="F63"/>
  <c r="E63"/>
  <c r="H62"/>
  <c r="E62"/>
  <c r="H61"/>
  <c r="E61"/>
  <c r="H60"/>
  <c r="E60"/>
  <c r="H59"/>
  <c r="G59"/>
  <c r="E59"/>
  <c r="K58"/>
  <c r="J58"/>
  <c r="I58"/>
  <c r="H58"/>
  <c r="E58"/>
  <c r="K57"/>
  <c r="J57"/>
  <c r="I57"/>
  <c r="H57"/>
  <c r="G57"/>
  <c r="F57"/>
  <c r="E57"/>
  <c r="H55"/>
  <c r="E55"/>
  <c r="H54"/>
  <c r="E54"/>
  <c r="K53"/>
  <c r="J53"/>
  <c r="I53"/>
  <c r="H53"/>
  <c r="F53"/>
  <c r="E53"/>
  <c r="H52"/>
  <c r="E52"/>
  <c r="K51"/>
  <c r="J51"/>
  <c r="I51"/>
  <c r="H51"/>
  <c r="G51"/>
  <c r="F51"/>
  <c r="E51"/>
  <c r="H50"/>
  <c r="E50"/>
  <c r="H49"/>
  <c r="E49"/>
  <c r="H48"/>
  <c r="E48"/>
  <c r="H47"/>
  <c r="E47"/>
  <c r="H46"/>
  <c r="E46"/>
  <c r="H45"/>
  <c r="E45"/>
  <c r="H43"/>
  <c r="E43"/>
  <c r="H41"/>
  <c r="E41"/>
  <c r="H40"/>
  <c r="E40"/>
  <c r="H39"/>
  <c r="E39"/>
  <c r="H38"/>
  <c r="E38"/>
  <c r="H37"/>
  <c r="E37"/>
  <c r="H36"/>
  <c r="E36"/>
  <c r="H35"/>
  <c r="E35"/>
  <c r="K34"/>
  <c r="J34"/>
  <c r="I34"/>
  <c r="H34"/>
  <c r="G34"/>
  <c r="F34"/>
  <c r="E34"/>
  <c r="H33"/>
  <c r="E33"/>
  <c r="H32"/>
  <c r="E32"/>
  <c r="H31"/>
  <c r="G31"/>
  <c r="F31"/>
  <c r="E31"/>
  <c r="H30"/>
  <c r="G30"/>
  <c r="F30"/>
  <c r="E30"/>
  <c r="H29"/>
  <c r="E29"/>
  <c r="H28"/>
  <c r="E28"/>
  <c r="H27"/>
  <c r="E27"/>
  <c r="H26"/>
  <c r="E26"/>
  <c r="H25"/>
  <c r="E25"/>
  <c r="H24"/>
  <c r="E24"/>
  <c r="K23"/>
  <c r="J23"/>
  <c r="I23"/>
  <c r="H23"/>
  <c r="G23"/>
  <c r="F23"/>
  <c r="E23"/>
  <c r="K22"/>
  <c r="J22"/>
  <c r="I22"/>
  <c r="H22"/>
  <c r="G22"/>
  <c r="F22"/>
  <c r="E22"/>
  <c r="I13"/>
  <c r="H13"/>
  <c r="F13"/>
  <c r="E13"/>
  <c r="J9"/>
  <c r="I9"/>
  <c r="H9"/>
  <c r="F9"/>
  <c r="E9"/>
  <c r="K5"/>
  <c r="J5"/>
  <c r="I5"/>
  <c r="H5"/>
  <c r="G5"/>
  <c r="F5"/>
  <c r="E5"/>
</calcChain>
</file>

<file path=xl/sharedStrings.xml><?xml version="1.0" encoding="utf-8"?>
<sst xmlns="http://schemas.openxmlformats.org/spreadsheetml/2006/main" count="141" uniqueCount="100">
  <si>
    <t xml:space="preserve">      马建乡张湾村脱贫攻坚项目资金计划表</t>
  </si>
  <si>
    <t>序号</t>
  </si>
  <si>
    <t>项目名称</t>
  </si>
  <si>
    <t>单位</t>
  </si>
  <si>
    <t>规模</t>
  </si>
  <si>
    <t>投资        （万元）</t>
  </si>
  <si>
    <t>投资来源（万元）</t>
  </si>
  <si>
    <t>年度实施计划（万元）</t>
  </si>
  <si>
    <t>中央及自治区专项扶贫资金</t>
  </si>
  <si>
    <t>群众自筹</t>
  </si>
  <si>
    <t>小计</t>
  </si>
  <si>
    <t>2018年</t>
  </si>
  <si>
    <t>2019年</t>
  </si>
  <si>
    <t>2020年</t>
  </si>
  <si>
    <t>合计</t>
  </si>
  <si>
    <t>一</t>
  </si>
  <si>
    <t>农村安全饮水</t>
  </si>
  <si>
    <t>处</t>
  </si>
  <si>
    <t>60</t>
  </si>
  <si>
    <t>安全饮水入户</t>
  </si>
  <si>
    <t>户</t>
  </si>
  <si>
    <t>集中供水点</t>
  </si>
  <si>
    <t>二</t>
  </si>
  <si>
    <t>村组道路</t>
  </si>
  <si>
    <t>公里</t>
  </si>
  <si>
    <t>村组道路（砂砾）</t>
  </si>
  <si>
    <t>巷道连接</t>
  </si>
  <si>
    <t>三</t>
  </si>
  <si>
    <t>危窑危房改造</t>
  </si>
  <si>
    <t>套</t>
  </si>
  <si>
    <t>四</t>
  </si>
  <si>
    <t>公共服务设施</t>
  </si>
  <si>
    <t>完善小学设施</t>
  </si>
  <si>
    <t>所</t>
  </si>
  <si>
    <t>标准卫生室（设施配套）</t>
  </si>
  <si>
    <t>文化体育活动场所（器材）</t>
  </si>
  <si>
    <t>综合服务网点</t>
  </si>
  <si>
    <t>贫困村通光纤宽带</t>
  </si>
  <si>
    <t>个</t>
  </si>
  <si>
    <t>贫困村通客车</t>
  </si>
  <si>
    <t>村部院落硬化</t>
  </si>
  <si>
    <t>垃圾集中点</t>
  </si>
  <si>
    <t>五</t>
  </si>
  <si>
    <t>扶贫产业</t>
  </si>
  <si>
    <t>特色养殖业</t>
  </si>
  <si>
    <t>肉牛</t>
  </si>
  <si>
    <t>头</t>
  </si>
  <si>
    <t>基础母牛</t>
  </si>
  <si>
    <t>羊</t>
  </si>
  <si>
    <t>只</t>
  </si>
  <si>
    <t>蜜蜂</t>
  </si>
  <si>
    <t>箱</t>
  </si>
  <si>
    <t>兔子</t>
  </si>
  <si>
    <t>猪</t>
  </si>
  <si>
    <t>驴</t>
  </si>
  <si>
    <t>青贮池</t>
  </si>
  <si>
    <t>座</t>
  </si>
  <si>
    <t>圈棚</t>
  </si>
  <si>
    <t>栋</t>
  </si>
  <si>
    <t>铡草机</t>
  </si>
  <si>
    <t>台</t>
  </si>
  <si>
    <t>特色种植业</t>
  </si>
  <si>
    <t>中药材</t>
  </si>
  <si>
    <t>亩</t>
  </si>
  <si>
    <t>马铃薯</t>
  </si>
  <si>
    <t>青贮玉米</t>
  </si>
  <si>
    <t>冬小麦</t>
  </si>
  <si>
    <t>小杂粮</t>
  </si>
  <si>
    <t>紫花苜蓿</t>
  </si>
  <si>
    <t>优质牧草</t>
  </si>
  <si>
    <t>劳务产业</t>
  </si>
  <si>
    <t>人</t>
  </si>
  <si>
    <t>创业就业培训</t>
  </si>
  <si>
    <t>人次</t>
  </si>
  <si>
    <t>电脑培训</t>
  </si>
  <si>
    <t>养殖培训</t>
  </si>
  <si>
    <t>扶贫车间</t>
  </si>
  <si>
    <t>经济合作组织</t>
  </si>
  <si>
    <t>村集体经济收入</t>
  </si>
  <si>
    <t>村级光伏扶贫电站</t>
  </si>
  <si>
    <t>机修梯田</t>
  </si>
  <si>
    <t>六</t>
  </si>
  <si>
    <t>金融扶贫</t>
  </si>
  <si>
    <t>扶贫小额信贷</t>
  </si>
  <si>
    <t>其中贴息</t>
  </si>
  <si>
    <t>扶贫保险</t>
  </si>
  <si>
    <t>互助资金</t>
  </si>
  <si>
    <t>扶贫经营实体贴息</t>
  </si>
  <si>
    <t>七</t>
  </si>
  <si>
    <t>社会保障</t>
  </si>
  <si>
    <t>最低生活保障</t>
  </si>
  <si>
    <t>养老保险</t>
  </si>
  <si>
    <t>老年饭桌等养老服务</t>
  </si>
  <si>
    <t>养老服务岗位</t>
  </si>
  <si>
    <t>孝善基金</t>
  </si>
  <si>
    <t>八</t>
  </si>
  <si>
    <t>内生动力</t>
  </si>
  <si>
    <t>奖补项目（建档立卡户）</t>
  </si>
  <si>
    <t>文化（精神）扶贫项目</t>
  </si>
  <si>
    <t>村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</si>
</sst>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9"/>
      <name val="等线"/>
      <charset val="134"/>
    </font>
    <font>
      <b/>
      <sz val="10"/>
      <name val="等线"/>
      <charset val="134"/>
    </font>
    <font>
      <b/>
      <sz val="9"/>
      <name val="等线"/>
      <charset val="134"/>
    </font>
    <font>
      <b/>
      <sz val="11"/>
      <name val="宋体"/>
      <family val="3"/>
      <charset val="134"/>
      <scheme val="minor"/>
    </font>
    <font>
      <sz val="10"/>
      <name val="等线"/>
      <charset val="134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??_GB2312"/>
      <family val="1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pane ySplit="5" topLeftCell="A6" activePane="bottomLeft" state="frozen"/>
      <selection pane="bottomLeft" activeCell="F17" sqref="F17"/>
    </sheetView>
  </sheetViews>
  <sheetFormatPr defaultColWidth="9" defaultRowHeight="13.5"/>
  <cols>
    <col min="1" max="1" width="3.25" customWidth="1"/>
    <col min="2" max="2" width="19.375" customWidth="1"/>
    <col min="3" max="3" width="5" customWidth="1"/>
    <col min="4" max="4" width="5.25" customWidth="1"/>
    <col min="5" max="5" width="9" customWidth="1"/>
    <col min="6" max="6" width="8.75" customWidth="1"/>
    <col min="7" max="7" width="7" customWidth="1"/>
    <col min="8" max="8" width="9.375" customWidth="1"/>
    <col min="9" max="9" width="9.25"/>
    <col min="10" max="10" width="8.375" customWidth="1"/>
    <col min="11" max="11" width="7.25" customWidth="1"/>
  </cols>
  <sheetData>
    <row r="1" spans="1:11" ht="30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36" t="s">
        <v>1</v>
      </c>
      <c r="B2" s="34" t="s">
        <v>2</v>
      </c>
      <c r="C2" s="34" t="s">
        <v>3</v>
      </c>
      <c r="D2" s="34" t="s">
        <v>4</v>
      </c>
      <c r="E2" s="40" t="s">
        <v>5</v>
      </c>
      <c r="F2" s="34" t="s">
        <v>6</v>
      </c>
      <c r="G2" s="34"/>
      <c r="H2" s="34" t="s">
        <v>7</v>
      </c>
      <c r="I2" s="34"/>
      <c r="J2" s="34"/>
      <c r="K2" s="35"/>
    </row>
    <row r="3" spans="1:11" ht="21.75" customHeight="1">
      <c r="A3" s="37"/>
      <c r="B3" s="39"/>
      <c r="C3" s="39"/>
      <c r="D3" s="39"/>
      <c r="E3" s="41"/>
      <c r="F3" s="41" t="s">
        <v>8</v>
      </c>
      <c r="G3" s="41" t="s">
        <v>9</v>
      </c>
      <c r="H3" s="41" t="s">
        <v>10</v>
      </c>
      <c r="I3" s="39" t="s">
        <v>11</v>
      </c>
      <c r="J3" s="39" t="s">
        <v>12</v>
      </c>
      <c r="K3" s="42" t="s">
        <v>13</v>
      </c>
    </row>
    <row r="4" spans="1:11">
      <c r="A4" s="37"/>
      <c r="B4" s="39"/>
      <c r="C4" s="39"/>
      <c r="D4" s="39"/>
      <c r="E4" s="41"/>
      <c r="F4" s="41"/>
      <c r="G4" s="41"/>
      <c r="H4" s="41"/>
      <c r="I4" s="39"/>
      <c r="J4" s="39"/>
      <c r="K4" s="42"/>
    </row>
    <row r="5" spans="1:11" s="1" customFormat="1" ht="18" customHeight="1">
      <c r="A5" s="5"/>
      <c r="B5" s="6" t="s">
        <v>14</v>
      </c>
      <c r="C5" s="6"/>
      <c r="D5" s="7"/>
      <c r="E5" s="8">
        <f>E6+E9+E12+E13+E22+E51+E57+E63</f>
        <v>3241.7159999999999</v>
      </c>
      <c r="F5" s="8">
        <f t="shared" ref="F5:K5" si="0">F6+F9+F12+F13+F22+F51+F57+F63</f>
        <v>2402.8159999999998</v>
      </c>
      <c r="G5" s="31">
        <f t="shared" si="0"/>
        <v>838.9</v>
      </c>
      <c r="H5" s="8">
        <f t="shared" si="0"/>
        <v>3241.7159999999999</v>
      </c>
      <c r="I5" s="8">
        <f t="shared" si="0"/>
        <v>1478.3720000000001</v>
      </c>
      <c r="J5" s="31">
        <f t="shared" si="0"/>
        <v>1036.672</v>
      </c>
      <c r="K5" s="32">
        <f t="shared" si="0"/>
        <v>726.67200000000003</v>
      </c>
    </row>
    <row r="6" spans="1:11" ht="15" customHeight="1">
      <c r="A6" s="5" t="s">
        <v>15</v>
      </c>
      <c r="B6" s="6" t="s">
        <v>16</v>
      </c>
      <c r="C6" s="6" t="s">
        <v>17</v>
      </c>
      <c r="D6" s="7"/>
      <c r="E6" s="9" t="s">
        <v>18</v>
      </c>
      <c r="F6" s="9" t="s">
        <v>18</v>
      </c>
      <c r="G6" s="9"/>
      <c r="H6" s="9" t="s">
        <v>18</v>
      </c>
      <c r="I6" s="9" t="s">
        <v>18</v>
      </c>
      <c r="J6" s="9"/>
      <c r="K6" s="20"/>
    </row>
    <row r="7" spans="1:11" ht="15" customHeight="1">
      <c r="A7" s="10">
        <v>1</v>
      </c>
      <c r="B7" s="11" t="s">
        <v>19</v>
      </c>
      <c r="C7" s="11" t="s">
        <v>20</v>
      </c>
      <c r="D7" s="11"/>
      <c r="E7" s="11"/>
      <c r="F7" s="11"/>
      <c r="G7" s="11"/>
      <c r="H7" s="11"/>
      <c r="I7" s="11"/>
      <c r="J7" s="11"/>
      <c r="K7" s="21"/>
    </row>
    <row r="8" spans="1:11" ht="15" customHeight="1">
      <c r="A8" s="10">
        <v>2</v>
      </c>
      <c r="B8" s="11" t="s">
        <v>21</v>
      </c>
      <c r="C8" s="11" t="s">
        <v>17</v>
      </c>
      <c r="D8" s="12">
        <v>6</v>
      </c>
      <c r="E8" s="12">
        <v>60</v>
      </c>
      <c r="F8" s="12">
        <v>60</v>
      </c>
      <c r="G8" s="12"/>
      <c r="H8" s="12">
        <v>60</v>
      </c>
      <c r="I8" s="12">
        <v>60</v>
      </c>
      <c r="J8" s="12"/>
      <c r="K8" s="22"/>
    </row>
    <row r="9" spans="1:11" s="1" customFormat="1" ht="15" customHeight="1">
      <c r="A9" s="5" t="s">
        <v>22</v>
      </c>
      <c r="B9" s="6" t="s">
        <v>23</v>
      </c>
      <c r="C9" s="6" t="s">
        <v>24</v>
      </c>
      <c r="D9" s="6"/>
      <c r="E9" s="6">
        <f>E10+E11</f>
        <v>480</v>
      </c>
      <c r="F9" s="6">
        <f>F10+F11</f>
        <v>480</v>
      </c>
      <c r="G9" s="6"/>
      <c r="H9" s="6">
        <f>H10+H11</f>
        <v>480</v>
      </c>
      <c r="I9" s="6">
        <f>I10+I11</f>
        <v>300</v>
      </c>
      <c r="J9" s="6">
        <f>J10+J11</f>
        <v>180</v>
      </c>
      <c r="K9" s="23"/>
    </row>
    <row r="10" spans="1:11" ht="15" customHeight="1">
      <c r="A10" s="10">
        <v>1</v>
      </c>
      <c r="B10" s="11" t="s">
        <v>25</v>
      </c>
      <c r="C10" s="11" t="s">
        <v>24</v>
      </c>
      <c r="D10" s="11">
        <v>2</v>
      </c>
      <c r="E10" s="13">
        <v>120</v>
      </c>
      <c r="F10" s="13">
        <v>120</v>
      </c>
      <c r="G10" s="13"/>
      <c r="H10" s="13">
        <v>120</v>
      </c>
      <c r="I10" s="13">
        <v>120</v>
      </c>
      <c r="J10" s="11"/>
      <c r="K10" s="21"/>
    </row>
    <row r="11" spans="1:11" ht="15" customHeight="1">
      <c r="A11" s="10">
        <v>2</v>
      </c>
      <c r="B11" s="11" t="s">
        <v>26</v>
      </c>
      <c r="C11" s="11" t="s">
        <v>24</v>
      </c>
      <c r="D11" s="11">
        <v>12</v>
      </c>
      <c r="E11" s="13">
        <v>360</v>
      </c>
      <c r="F11" s="13">
        <v>360</v>
      </c>
      <c r="G11" s="13"/>
      <c r="H11" s="13">
        <v>360</v>
      </c>
      <c r="I11" s="13">
        <v>180</v>
      </c>
      <c r="J11" s="11">
        <v>180</v>
      </c>
      <c r="K11" s="21"/>
    </row>
    <row r="12" spans="1:11" s="1" customFormat="1" ht="15" customHeight="1">
      <c r="A12" s="5" t="s">
        <v>27</v>
      </c>
      <c r="B12" s="6" t="s">
        <v>28</v>
      </c>
      <c r="C12" s="6" t="s">
        <v>29</v>
      </c>
      <c r="D12" s="6">
        <v>10</v>
      </c>
      <c r="E12" s="14">
        <v>50</v>
      </c>
      <c r="F12" s="14">
        <v>30</v>
      </c>
      <c r="G12" s="14">
        <v>20</v>
      </c>
      <c r="H12" s="14">
        <v>50</v>
      </c>
      <c r="I12" s="14">
        <v>50</v>
      </c>
      <c r="J12" s="6"/>
      <c r="K12" s="23"/>
    </row>
    <row r="13" spans="1:11" s="1" customFormat="1" ht="15" customHeight="1">
      <c r="A13" s="5" t="s">
        <v>30</v>
      </c>
      <c r="B13" s="6" t="s">
        <v>31</v>
      </c>
      <c r="C13" s="6"/>
      <c r="D13" s="6"/>
      <c r="E13" s="14">
        <f>E14+E15+E16+E17+E18+E19+E20+E21</f>
        <v>102.7</v>
      </c>
      <c r="F13" s="14">
        <f>F14+F15+F16+F17+F18+F19+F20+F21</f>
        <v>102.7</v>
      </c>
      <c r="G13" s="14"/>
      <c r="H13" s="14">
        <f>H14+H15+H16+H17+H18+H19+H20+H21</f>
        <v>102.7</v>
      </c>
      <c r="I13" s="14">
        <f>I14+I15+I16+I17+I18+I19+I20+I21</f>
        <v>102.7</v>
      </c>
      <c r="J13" s="14"/>
      <c r="K13" s="23"/>
    </row>
    <row r="14" spans="1:11" ht="15" customHeight="1">
      <c r="A14" s="10">
        <v>1</v>
      </c>
      <c r="B14" s="11" t="s">
        <v>32</v>
      </c>
      <c r="C14" s="11" t="s">
        <v>33</v>
      </c>
      <c r="D14" s="11">
        <v>1</v>
      </c>
      <c r="E14" s="11">
        <v>4</v>
      </c>
      <c r="F14" s="11">
        <v>4</v>
      </c>
      <c r="G14" s="11"/>
      <c r="H14" s="11">
        <v>4</v>
      </c>
      <c r="I14" s="11">
        <v>4</v>
      </c>
      <c r="J14" s="11"/>
      <c r="K14" s="21"/>
    </row>
    <row r="15" spans="1:11" ht="15" customHeight="1">
      <c r="A15" s="10">
        <v>2</v>
      </c>
      <c r="B15" s="11" t="s">
        <v>34</v>
      </c>
      <c r="C15" s="11" t="s">
        <v>29</v>
      </c>
      <c r="D15" s="11"/>
      <c r="E15" s="11"/>
      <c r="F15" s="11"/>
      <c r="G15" s="11"/>
      <c r="H15" s="11"/>
      <c r="I15" s="11"/>
      <c r="J15" s="11"/>
      <c r="K15" s="21"/>
    </row>
    <row r="16" spans="1:11" ht="15" customHeight="1">
      <c r="A16" s="10">
        <v>3</v>
      </c>
      <c r="B16" s="11" t="s">
        <v>35</v>
      </c>
      <c r="C16" s="11" t="s">
        <v>17</v>
      </c>
      <c r="D16" s="11"/>
      <c r="E16" s="11"/>
      <c r="F16" s="11"/>
      <c r="G16" s="11"/>
      <c r="H16" s="11"/>
      <c r="I16" s="11"/>
      <c r="J16" s="11"/>
      <c r="K16" s="21"/>
    </row>
    <row r="17" spans="1:13" ht="15" customHeight="1">
      <c r="A17" s="10">
        <v>4</v>
      </c>
      <c r="B17" s="11" t="s">
        <v>36</v>
      </c>
      <c r="C17" s="11" t="s">
        <v>17</v>
      </c>
      <c r="D17" s="11"/>
      <c r="E17" s="11"/>
      <c r="F17" s="11"/>
      <c r="G17" s="11"/>
      <c r="H17" s="11"/>
      <c r="I17" s="11"/>
      <c r="J17" s="11"/>
      <c r="K17" s="21"/>
    </row>
    <row r="18" spans="1:13" ht="15" customHeight="1">
      <c r="A18" s="10">
        <v>5</v>
      </c>
      <c r="B18" s="11" t="s">
        <v>37</v>
      </c>
      <c r="C18" s="11" t="s">
        <v>38</v>
      </c>
      <c r="D18" s="11">
        <v>1</v>
      </c>
      <c r="E18" s="11">
        <v>71.7</v>
      </c>
      <c r="F18" s="11">
        <v>71.7</v>
      </c>
      <c r="G18" s="11"/>
      <c r="H18" s="11">
        <v>71.7</v>
      </c>
      <c r="I18" s="11">
        <v>71.7</v>
      </c>
      <c r="J18" s="11"/>
      <c r="K18" s="21"/>
    </row>
    <row r="19" spans="1:13" ht="15" customHeight="1">
      <c r="A19" s="10">
        <v>6</v>
      </c>
      <c r="B19" s="11" t="s">
        <v>39</v>
      </c>
      <c r="C19" s="11" t="s">
        <v>38</v>
      </c>
      <c r="D19" s="11"/>
      <c r="E19" s="11"/>
      <c r="F19" s="11"/>
      <c r="G19" s="11"/>
      <c r="H19" s="11"/>
      <c r="I19" s="11"/>
      <c r="J19" s="11"/>
      <c r="K19" s="21"/>
    </row>
    <row r="20" spans="1:13" s="2" customFormat="1" ht="15" customHeight="1">
      <c r="A20" s="10">
        <v>7</v>
      </c>
      <c r="B20" s="11" t="s">
        <v>40</v>
      </c>
      <c r="C20" s="11" t="s">
        <v>17</v>
      </c>
      <c r="D20" s="11">
        <v>1</v>
      </c>
      <c r="E20" s="11">
        <v>15</v>
      </c>
      <c r="F20" s="11">
        <v>15</v>
      </c>
      <c r="G20" s="11"/>
      <c r="H20" s="11">
        <v>15</v>
      </c>
      <c r="I20" s="11">
        <v>15</v>
      </c>
      <c r="J20" s="11"/>
      <c r="K20" s="21"/>
      <c r="L20"/>
      <c r="M20"/>
    </row>
    <row r="21" spans="1:13" s="3" customFormat="1" ht="15" customHeight="1">
      <c r="A21" s="10">
        <v>8</v>
      </c>
      <c r="B21" s="11" t="s">
        <v>41</v>
      </c>
      <c r="C21" s="11" t="s">
        <v>17</v>
      </c>
      <c r="D21" s="11">
        <v>6</v>
      </c>
      <c r="E21" s="11">
        <v>12</v>
      </c>
      <c r="F21" s="11">
        <v>12</v>
      </c>
      <c r="G21" s="11"/>
      <c r="H21" s="11">
        <v>12</v>
      </c>
      <c r="I21" s="11">
        <v>12</v>
      </c>
      <c r="J21" s="11"/>
      <c r="K21" s="21"/>
    </row>
    <row r="22" spans="1:13" s="1" customFormat="1" ht="15" customHeight="1">
      <c r="A22" s="5" t="s">
        <v>42</v>
      </c>
      <c r="B22" s="6" t="s">
        <v>43</v>
      </c>
      <c r="C22" s="6"/>
      <c r="D22" s="6"/>
      <c r="E22" s="6">
        <f>E23+E34+E42+E43+E46+E47+E48+E49+E50</f>
        <v>1418.1</v>
      </c>
      <c r="F22" s="6">
        <f t="shared" ref="F22:K22" si="1">F23+F34+F42+F43+F46+F47+F48+F49+F50</f>
        <v>664.6</v>
      </c>
      <c r="G22" s="6">
        <f t="shared" si="1"/>
        <v>753.5</v>
      </c>
      <c r="H22" s="6">
        <f t="shared" si="1"/>
        <v>1418.1</v>
      </c>
      <c r="I22" s="6">
        <f t="shared" si="1"/>
        <v>588.70000000000005</v>
      </c>
      <c r="J22" s="6">
        <f t="shared" si="1"/>
        <v>479.7</v>
      </c>
      <c r="K22" s="23">
        <f t="shared" si="1"/>
        <v>349.7</v>
      </c>
    </row>
    <row r="23" spans="1:13" s="1" customFormat="1" ht="15" customHeight="1">
      <c r="A23" s="5">
        <v>1</v>
      </c>
      <c r="B23" s="6" t="s">
        <v>44</v>
      </c>
      <c r="C23" s="6"/>
      <c r="D23" s="6"/>
      <c r="E23" s="6">
        <f>E24+E25+E26+E27+E28+E29+E30+E31+E32+E33</f>
        <v>788.4</v>
      </c>
      <c r="F23" s="6">
        <f t="shared" ref="F23:K23" si="2">F24+F25+F26+F27+F28+F29+F30+F31+F32+F33</f>
        <v>222.7</v>
      </c>
      <c r="G23" s="6">
        <f t="shared" si="2"/>
        <v>565.70000000000005</v>
      </c>
      <c r="H23" s="6">
        <f t="shared" si="2"/>
        <v>788.4</v>
      </c>
      <c r="I23" s="6">
        <f t="shared" si="2"/>
        <v>348.8</v>
      </c>
      <c r="J23" s="6">
        <f t="shared" si="2"/>
        <v>329.8</v>
      </c>
      <c r="K23" s="23">
        <f t="shared" si="2"/>
        <v>109.8</v>
      </c>
    </row>
    <row r="24" spans="1:13" s="3" customFormat="1" ht="15" customHeight="1">
      <c r="A24" s="10"/>
      <c r="B24" s="11" t="s">
        <v>45</v>
      </c>
      <c r="C24" s="11" t="s">
        <v>46</v>
      </c>
      <c r="D24" s="11">
        <v>100</v>
      </c>
      <c r="E24" s="11">
        <f>F24+G24</f>
        <v>80</v>
      </c>
      <c r="F24" s="11">
        <v>20</v>
      </c>
      <c r="G24" s="11">
        <v>60</v>
      </c>
      <c r="H24" s="11">
        <f>I24+J24+K24</f>
        <v>80</v>
      </c>
      <c r="I24" s="11">
        <v>40</v>
      </c>
      <c r="J24" s="11">
        <v>40</v>
      </c>
      <c r="K24" s="21"/>
    </row>
    <row r="25" spans="1:13" s="3" customFormat="1" ht="15" customHeight="1">
      <c r="A25" s="10"/>
      <c r="B25" s="11" t="s">
        <v>47</v>
      </c>
      <c r="C25" s="11" t="s">
        <v>46</v>
      </c>
      <c r="D25" s="11">
        <v>200</v>
      </c>
      <c r="E25" s="11">
        <f>F25+G25</f>
        <v>160</v>
      </c>
      <c r="F25" s="11">
        <v>40</v>
      </c>
      <c r="G25" s="11">
        <v>120</v>
      </c>
      <c r="H25" s="11">
        <f>I25+J25+K25</f>
        <v>160</v>
      </c>
      <c r="I25" s="11">
        <v>80</v>
      </c>
      <c r="J25" s="11">
        <v>80</v>
      </c>
      <c r="K25" s="21"/>
    </row>
    <row r="26" spans="1:13" s="3" customFormat="1" ht="15" customHeight="1">
      <c r="A26" s="10"/>
      <c r="B26" s="11" t="s">
        <v>48</v>
      </c>
      <c r="C26" s="11" t="s">
        <v>49</v>
      </c>
      <c r="D26" s="11">
        <v>600</v>
      </c>
      <c r="E26" s="11">
        <f>F26+G26</f>
        <v>48</v>
      </c>
      <c r="F26" s="11">
        <v>12</v>
      </c>
      <c r="G26" s="11">
        <v>36</v>
      </c>
      <c r="H26" s="11">
        <f>I26+J26+K26</f>
        <v>48</v>
      </c>
      <c r="I26" s="11">
        <v>16</v>
      </c>
      <c r="J26" s="11">
        <v>16</v>
      </c>
      <c r="K26" s="21">
        <v>16</v>
      </c>
    </row>
    <row r="27" spans="1:13" ht="15" customHeight="1">
      <c r="A27" s="10"/>
      <c r="B27" s="11" t="s">
        <v>50</v>
      </c>
      <c r="C27" s="11" t="s">
        <v>51</v>
      </c>
      <c r="D27" s="11">
        <v>800</v>
      </c>
      <c r="E27" s="11">
        <f t="shared" ref="E27:E30" si="3">F27+G27</f>
        <v>72</v>
      </c>
      <c r="F27" s="11">
        <v>16</v>
      </c>
      <c r="G27" s="11">
        <v>56</v>
      </c>
      <c r="H27" s="11">
        <f t="shared" ref="H27:H30" si="4">I27+J27+K27</f>
        <v>72</v>
      </c>
      <c r="I27" s="11">
        <v>24</v>
      </c>
      <c r="J27" s="11">
        <v>24</v>
      </c>
      <c r="K27" s="21">
        <v>24</v>
      </c>
    </row>
    <row r="28" spans="1:13" ht="15" customHeight="1">
      <c r="A28" s="10"/>
      <c r="B28" s="11" t="s">
        <v>52</v>
      </c>
      <c r="C28" s="11" t="s">
        <v>49</v>
      </c>
      <c r="D28" s="11">
        <v>1500</v>
      </c>
      <c r="E28" s="11">
        <f t="shared" si="3"/>
        <v>15</v>
      </c>
      <c r="F28" s="11">
        <v>3</v>
      </c>
      <c r="G28" s="11">
        <v>12</v>
      </c>
      <c r="H28" s="11">
        <f t="shared" si="4"/>
        <v>15</v>
      </c>
      <c r="I28" s="11">
        <v>5</v>
      </c>
      <c r="J28" s="11">
        <v>5</v>
      </c>
      <c r="K28" s="21">
        <v>5</v>
      </c>
    </row>
    <row r="29" spans="1:13" ht="15" customHeight="1">
      <c r="A29" s="15"/>
      <c r="B29" s="11" t="s">
        <v>53</v>
      </c>
      <c r="C29" s="11" t="s">
        <v>46</v>
      </c>
      <c r="D29" s="11">
        <v>333</v>
      </c>
      <c r="E29" s="11">
        <f t="shared" si="3"/>
        <v>23.4</v>
      </c>
      <c r="F29" s="11">
        <v>6.7</v>
      </c>
      <c r="G29" s="11">
        <v>16.7</v>
      </c>
      <c r="H29" s="11">
        <f t="shared" si="4"/>
        <v>23.4</v>
      </c>
      <c r="I29" s="11">
        <v>7.8</v>
      </c>
      <c r="J29" s="11">
        <v>7.8</v>
      </c>
      <c r="K29" s="21">
        <v>7.8</v>
      </c>
    </row>
    <row r="30" spans="1:13" ht="15" customHeight="1">
      <c r="A30" s="15"/>
      <c r="B30" s="11" t="s">
        <v>54</v>
      </c>
      <c r="C30" s="11" t="s">
        <v>46</v>
      </c>
      <c r="D30" s="11">
        <v>200</v>
      </c>
      <c r="E30" s="11">
        <f t="shared" si="3"/>
        <v>200</v>
      </c>
      <c r="F30" s="11">
        <f>D30*0.2</f>
        <v>40</v>
      </c>
      <c r="G30" s="11">
        <f>D30*0.8</f>
        <v>160</v>
      </c>
      <c r="H30" s="11">
        <f t="shared" si="4"/>
        <v>200</v>
      </c>
      <c r="I30" s="11">
        <v>100</v>
      </c>
      <c r="J30" s="11">
        <v>100</v>
      </c>
      <c r="K30" s="21"/>
    </row>
    <row r="31" spans="1:13" ht="15" customHeight="1">
      <c r="A31" s="15"/>
      <c r="B31" s="11" t="s">
        <v>55</v>
      </c>
      <c r="C31" s="16" t="s">
        <v>56</v>
      </c>
      <c r="D31" s="11">
        <v>100</v>
      </c>
      <c r="E31" s="11">
        <f>F31+G31</f>
        <v>50</v>
      </c>
      <c r="F31" s="11">
        <f>D31*0.2</f>
        <v>20</v>
      </c>
      <c r="G31" s="11">
        <f>D31*0.3</f>
        <v>30</v>
      </c>
      <c r="H31" s="11">
        <f>I31+J31+K31</f>
        <v>50</v>
      </c>
      <c r="I31" s="11">
        <v>20</v>
      </c>
      <c r="J31" s="11">
        <v>15</v>
      </c>
      <c r="K31" s="21">
        <v>15</v>
      </c>
    </row>
    <row r="32" spans="1:13" ht="15" customHeight="1">
      <c r="A32" s="15"/>
      <c r="B32" s="11" t="s">
        <v>57</v>
      </c>
      <c r="C32" s="11" t="s">
        <v>58</v>
      </c>
      <c r="D32" s="11">
        <v>100</v>
      </c>
      <c r="E32" s="11">
        <f t="shared" ref="E32:E37" si="5">F32+G32</f>
        <v>100</v>
      </c>
      <c r="F32" s="11">
        <v>50</v>
      </c>
      <c r="G32" s="11">
        <v>50</v>
      </c>
      <c r="H32" s="11">
        <f t="shared" ref="H32:H37" si="6">I32+J32+K32</f>
        <v>100</v>
      </c>
      <c r="I32" s="11">
        <v>40</v>
      </c>
      <c r="J32" s="11">
        <v>30</v>
      </c>
      <c r="K32" s="21">
        <v>30</v>
      </c>
    </row>
    <row r="33" spans="1:11" ht="15" customHeight="1">
      <c r="A33" s="15"/>
      <c r="B33" s="11" t="s">
        <v>59</v>
      </c>
      <c r="C33" s="11" t="s">
        <v>60</v>
      </c>
      <c r="D33" s="11">
        <v>100</v>
      </c>
      <c r="E33" s="11">
        <f t="shared" si="5"/>
        <v>40</v>
      </c>
      <c r="F33" s="11">
        <v>15</v>
      </c>
      <c r="G33" s="11">
        <v>25</v>
      </c>
      <c r="H33" s="11">
        <f t="shared" si="6"/>
        <v>40</v>
      </c>
      <c r="I33" s="11">
        <v>16</v>
      </c>
      <c r="J33" s="11">
        <v>12</v>
      </c>
      <c r="K33" s="21">
        <v>12</v>
      </c>
    </row>
    <row r="34" spans="1:11" s="1" customFormat="1" ht="15" customHeight="1">
      <c r="A34" s="5">
        <v>2</v>
      </c>
      <c r="B34" s="6" t="s">
        <v>61</v>
      </c>
      <c r="C34" s="6"/>
      <c r="D34" s="6"/>
      <c r="E34" s="6">
        <f>E35+E36+E37+E38+E39+E40+E41</f>
        <v>236.4</v>
      </c>
      <c r="F34" s="6">
        <f t="shared" ref="F34:K34" si="7">F35+F36+F37+F38+F39+F40+F41</f>
        <v>117.6</v>
      </c>
      <c r="G34" s="6">
        <f t="shared" si="7"/>
        <v>118.8</v>
      </c>
      <c r="H34" s="6">
        <f t="shared" si="7"/>
        <v>236.4</v>
      </c>
      <c r="I34" s="6">
        <f t="shared" si="7"/>
        <v>78.8</v>
      </c>
      <c r="J34" s="6">
        <f t="shared" si="7"/>
        <v>78.8</v>
      </c>
      <c r="K34" s="23">
        <f t="shared" si="7"/>
        <v>78.8</v>
      </c>
    </row>
    <row r="35" spans="1:11" ht="15" customHeight="1">
      <c r="A35" s="10"/>
      <c r="B35" s="11" t="s">
        <v>62</v>
      </c>
      <c r="C35" s="11" t="s">
        <v>63</v>
      </c>
      <c r="D35" s="11">
        <v>300</v>
      </c>
      <c r="E35" s="11">
        <f t="shared" si="5"/>
        <v>30</v>
      </c>
      <c r="F35" s="11">
        <v>15</v>
      </c>
      <c r="G35" s="11">
        <v>15</v>
      </c>
      <c r="H35" s="11">
        <f t="shared" si="6"/>
        <v>30</v>
      </c>
      <c r="I35" s="11">
        <v>10</v>
      </c>
      <c r="J35" s="11">
        <v>10</v>
      </c>
      <c r="K35" s="21">
        <v>10</v>
      </c>
    </row>
    <row r="36" spans="1:11" ht="15" customHeight="1">
      <c r="A36" s="10"/>
      <c r="B36" s="11" t="s">
        <v>64</v>
      </c>
      <c r="C36" s="11" t="s">
        <v>63</v>
      </c>
      <c r="D36" s="11">
        <v>3000</v>
      </c>
      <c r="E36" s="11">
        <f t="shared" si="5"/>
        <v>60</v>
      </c>
      <c r="F36" s="11">
        <v>30</v>
      </c>
      <c r="G36" s="11">
        <v>30</v>
      </c>
      <c r="H36" s="11">
        <f t="shared" si="6"/>
        <v>60</v>
      </c>
      <c r="I36" s="11">
        <v>20</v>
      </c>
      <c r="J36" s="11">
        <v>20</v>
      </c>
      <c r="K36" s="21">
        <v>20</v>
      </c>
    </row>
    <row r="37" spans="1:11" ht="15" customHeight="1">
      <c r="A37" s="10"/>
      <c r="B37" s="11" t="s">
        <v>65</v>
      </c>
      <c r="C37" s="11" t="s">
        <v>63</v>
      </c>
      <c r="D37" s="11">
        <v>3000</v>
      </c>
      <c r="E37" s="11">
        <f t="shared" si="5"/>
        <v>60</v>
      </c>
      <c r="F37" s="11">
        <v>30</v>
      </c>
      <c r="G37" s="11">
        <v>30</v>
      </c>
      <c r="H37" s="11">
        <f t="shared" si="6"/>
        <v>60</v>
      </c>
      <c r="I37" s="11">
        <v>20</v>
      </c>
      <c r="J37" s="11">
        <v>20</v>
      </c>
      <c r="K37" s="21">
        <v>20</v>
      </c>
    </row>
    <row r="38" spans="1:11" ht="15" customHeight="1">
      <c r="A38" s="10"/>
      <c r="B38" s="11" t="s">
        <v>66</v>
      </c>
      <c r="C38" s="11" t="s">
        <v>63</v>
      </c>
      <c r="D38" s="11">
        <v>300</v>
      </c>
      <c r="E38" s="11">
        <f t="shared" ref="E38:E41" si="8">F38+G38</f>
        <v>2.4</v>
      </c>
      <c r="F38" s="11">
        <v>0.6</v>
      </c>
      <c r="G38" s="11">
        <v>1.8</v>
      </c>
      <c r="H38" s="11">
        <f t="shared" ref="H38:H41" si="9">I38+J38+K38</f>
        <v>2.4</v>
      </c>
      <c r="I38" s="11">
        <v>0.8</v>
      </c>
      <c r="J38" s="11">
        <v>0.8</v>
      </c>
      <c r="K38" s="21">
        <v>0.8</v>
      </c>
    </row>
    <row r="39" spans="1:11" ht="15" customHeight="1">
      <c r="A39" s="10"/>
      <c r="B39" s="11" t="s">
        <v>67</v>
      </c>
      <c r="C39" s="11" t="s">
        <v>63</v>
      </c>
      <c r="D39" s="11">
        <v>3000</v>
      </c>
      <c r="E39" s="11">
        <f t="shared" si="8"/>
        <v>60</v>
      </c>
      <c r="F39" s="11">
        <v>30</v>
      </c>
      <c r="G39" s="11">
        <v>30</v>
      </c>
      <c r="H39" s="11">
        <f t="shared" si="9"/>
        <v>60</v>
      </c>
      <c r="I39" s="11">
        <v>20</v>
      </c>
      <c r="J39" s="11">
        <v>20</v>
      </c>
      <c r="K39" s="21">
        <v>20</v>
      </c>
    </row>
    <row r="40" spans="1:11" ht="15" customHeight="1">
      <c r="A40" s="38"/>
      <c r="B40" s="11" t="s">
        <v>68</v>
      </c>
      <c r="C40" s="11" t="s">
        <v>63</v>
      </c>
      <c r="D40" s="11">
        <v>600</v>
      </c>
      <c r="E40" s="11">
        <f t="shared" si="8"/>
        <v>12</v>
      </c>
      <c r="F40" s="11">
        <v>6</v>
      </c>
      <c r="G40" s="11">
        <v>6</v>
      </c>
      <c r="H40" s="11">
        <f t="shared" si="9"/>
        <v>12</v>
      </c>
      <c r="I40" s="11">
        <v>4</v>
      </c>
      <c r="J40" s="11">
        <v>4</v>
      </c>
      <c r="K40" s="21">
        <v>4</v>
      </c>
    </row>
    <row r="41" spans="1:11" ht="15" customHeight="1">
      <c r="A41" s="38"/>
      <c r="B41" s="11" t="s">
        <v>69</v>
      </c>
      <c r="C41" s="11" t="s">
        <v>63</v>
      </c>
      <c r="D41" s="11">
        <v>600</v>
      </c>
      <c r="E41" s="11">
        <f t="shared" si="8"/>
        <v>12</v>
      </c>
      <c r="F41" s="11">
        <v>6</v>
      </c>
      <c r="G41" s="11">
        <v>6</v>
      </c>
      <c r="H41" s="11">
        <f t="shared" si="9"/>
        <v>12</v>
      </c>
      <c r="I41" s="11">
        <v>4</v>
      </c>
      <c r="J41" s="11">
        <v>4</v>
      </c>
      <c r="K41" s="21">
        <v>4</v>
      </c>
    </row>
    <row r="42" spans="1:11" s="1" customFormat="1" ht="15" customHeight="1">
      <c r="A42" s="5">
        <v>3</v>
      </c>
      <c r="B42" s="6" t="s">
        <v>70</v>
      </c>
      <c r="C42" s="6" t="s">
        <v>71</v>
      </c>
      <c r="D42" s="6">
        <v>450</v>
      </c>
      <c r="E42" s="6">
        <v>16.8</v>
      </c>
      <c r="F42" s="6">
        <v>16.8</v>
      </c>
      <c r="G42" s="6"/>
      <c r="H42" s="6">
        <v>16.8</v>
      </c>
      <c r="I42" s="6">
        <v>5.6</v>
      </c>
      <c r="J42" s="6">
        <v>5.6</v>
      </c>
      <c r="K42" s="23">
        <v>5.6</v>
      </c>
    </row>
    <row r="43" spans="1:11" s="1" customFormat="1" ht="15" customHeight="1">
      <c r="A43" s="5">
        <v>4</v>
      </c>
      <c r="B43" s="6" t="s">
        <v>72</v>
      </c>
      <c r="C43" s="6" t="s">
        <v>73</v>
      </c>
      <c r="D43" s="6">
        <v>150</v>
      </c>
      <c r="E43" s="6">
        <f>F43+G43</f>
        <v>16.5</v>
      </c>
      <c r="F43" s="6">
        <v>15</v>
      </c>
      <c r="G43" s="6">
        <v>1.5</v>
      </c>
      <c r="H43" s="6">
        <f>I43+J43+K43</f>
        <v>16.5</v>
      </c>
      <c r="I43" s="6">
        <v>5.5</v>
      </c>
      <c r="J43" s="6">
        <v>5.5</v>
      </c>
      <c r="K43" s="23">
        <v>5.5</v>
      </c>
    </row>
    <row r="44" spans="1:11" s="4" customFormat="1" ht="15" customHeight="1">
      <c r="A44" s="10"/>
      <c r="B44" s="11" t="s">
        <v>74</v>
      </c>
      <c r="C44" s="11"/>
      <c r="D44" s="11"/>
      <c r="E44" s="11"/>
      <c r="F44" s="11"/>
      <c r="G44" s="11"/>
      <c r="H44" s="11"/>
      <c r="I44" s="11"/>
      <c r="J44" s="11"/>
      <c r="K44" s="21"/>
    </row>
    <row r="45" spans="1:11" s="4" customFormat="1" ht="15" customHeight="1">
      <c r="A45" s="10"/>
      <c r="B45" s="11" t="s">
        <v>75</v>
      </c>
      <c r="C45" s="11"/>
      <c r="D45" s="11">
        <v>150</v>
      </c>
      <c r="E45" s="11">
        <f t="shared" ref="E45:E50" si="10">F45+G45</f>
        <v>16.5</v>
      </c>
      <c r="F45" s="11">
        <v>15</v>
      </c>
      <c r="G45" s="11">
        <v>1.5</v>
      </c>
      <c r="H45" s="11">
        <f>I45+J45+K45</f>
        <v>16.5</v>
      </c>
      <c r="I45" s="11">
        <v>5.5</v>
      </c>
      <c r="J45" s="11">
        <v>5.5</v>
      </c>
      <c r="K45" s="21">
        <v>5.5</v>
      </c>
    </row>
    <row r="46" spans="1:11" s="1" customFormat="1" ht="15" customHeight="1">
      <c r="A46" s="5">
        <v>5</v>
      </c>
      <c r="B46" s="6" t="s">
        <v>76</v>
      </c>
      <c r="C46" s="6" t="s">
        <v>38</v>
      </c>
      <c r="D46" s="6">
        <v>1</v>
      </c>
      <c r="E46" s="6">
        <f t="shared" si="10"/>
        <v>20</v>
      </c>
      <c r="F46" s="6">
        <v>20</v>
      </c>
      <c r="G46" s="6"/>
      <c r="H46" s="6">
        <f t="shared" ref="H46:H50" si="11">I46+J46+K46</f>
        <v>20</v>
      </c>
      <c r="I46" s="6">
        <v>20</v>
      </c>
      <c r="J46" s="6"/>
      <c r="K46" s="23"/>
    </row>
    <row r="47" spans="1:11" s="1" customFormat="1" ht="15" customHeight="1">
      <c r="A47" s="5">
        <v>6</v>
      </c>
      <c r="B47" s="6" t="s">
        <v>77</v>
      </c>
      <c r="C47" s="6" t="s">
        <v>38</v>
      </c>
      <c r="D47" s="6">
        <v>3</v>
      </c>
      <c r="E47" s="6">
        <f t="shared" si="10"/>
        <v>120</v>
      </c>
      <c r="F47" s="6">
        <v>90</v>
      </c>
      <c r="G47" s="6">
        <v>30</v>
      </c>
      <c r="H47" s="6">
        <f t="shared" si="11"/>
        <v>120</v>
      </c>
      <c r="I47" s="6">
        <v>40</v>
      </c>
      <c r="J47" s="6">
        <v>40</v>
      </c>
      <c r="K47" s="23">
        <v>40</v>
      </c>
    </row>
    <row r="48" spans="1:11" s="1" customFormat="1" ht="15" customHeight="1">
      <c r="A48" s="5">
        <v>7</v>
      </c>
      <c r="B48" s="6" t="s">
        <v>78</v>
      </c>
      <c r="C48" s="6" t="s">
        <v>38</v>
      </c>
      <c r="D48" s="6">
        <v>1</v>
      </c>
      <c r="E48" s="6">
        <f t="shared" si="10"/>
        <v>100</v>
      </c>
      <c r="F48" s="6">
        <v>100</v>
      </c>
      <c r="G48" s="6"/>
      <c r="H48" s="6">
        <f t="shared" si="11"/>
        <v>100</v>
      </c>
      <c r="I48" s="6">
        <v>60</v>
      </c>
      <c r="J48" s="6">
        <v>20</v>
      </c>
      <c r="K48" s="23">
        <v>20</v>
      </c>
    </row>
    <row r="49" spans="1:11" s="1" customFormat="1" ht="15" customHeight="1">
      <c r="A49" s="5">
        <v>8</v>
      </c>
      <c r="B49" s="6" t="s">
        <v>79</v>
      </c>
      <c r="C49" s="6" t="s">
        <v>38</v>
      </c>
      <c r="D49" s="6">
        <v>6</v>
      </c>
      <c r="E49" s="6">
        <f t="shared" si="10"/>
        <v>90</v>
      </c>
      <c r="F49" s="6">
        <v>60</v>
      </c>
      <c r="G49" s="6">
        <v>30</v>
      </c>
      <c r="H49" s="6">
        <f t="shared" si="11"/>
        <v>90</v>
      </c>
      <c r="I49" s="6"/>
      <c r="J49" s="6"/>
      <c r="K49" s="23">
        <v>90</v>
      </c>
    </row>
    <row r="50" spans="1:11" s="1" customFormat="1" ht="15" customHeight="1">
      <c r="A50" s="5">
        <v>9</v>
      </c>
      <c r="B50" s="6" t="s">
        <v>80</v>
      </c>
      <c r="C50" s="6" t="s">
        <v>63</v>
      </c>
      <c r="D50" s="6">
        <v>1500</v>
      </c>
      <c r="E50" s="6">
        <f t="shared" si="10"/>
        <v>30</v>
      </c>
      <c r="F50" s="6">
        <v>22.5</v>
      </c>
      <c r="G50" s="6">
        <v>7.5</v>
      </c>
      <c r="H50" s="6">
        <f t="shared" si="11"/>
        <v>30</v>
      </c>
      <c r="I50" s="6">
        <v>30</v>
      </c>
      <c r="J50" s="6"/>
      <c r="K50" s="23"/>
    </row>
    <row r="51" spans="1:11" s="1" customFormat="1" ht="15" customHeight="1">
      <c r="A51" s="5" t="s">
        <v>81</v>
      </c>
      <c r="B51" s="6" t="s">
        <v>82</v>
      </c>
      <c r="C51" s="6" t="s">
        <v>71</v>
      </c>
      <c r="D51" s="6"/>
      <c r="E51" s="17">
        <f>E52+E53+E54+E55+E56</f>
        <v>944.91600000000005</v>
      </c>
      <c r="F51" s="17">
        <f t="shared" ref="F51:K51" si="12">F52+F53+F54+F55+F56</f>
        <v>886.41600000000005</v>
      </c>
      <c r="G51" s="17">
        <f t="shared" si="12"/>
        <v>58.5</v>
      </c>
      <c r="H51" s="17">
        <f t="shared" si="12"/>
        <v>944.91600000000005</v>
      </c>
      <c r="I51" s="24">
        <f t="shared" si="12"/>
        <v>314.97199999999998</v>
      </c>
      <c r="J51" s="24">
        <f t="shared" si="12"/>
        <v>314.97199999999998</v>
      </c>
      <c r="K51" s="25">
        <f t="shared" si="12"/>
        <v>314.97199999999998</v>
      </c>
    </row>
    <row r="52" spans="1:11" s="4" customFormat="1" ht="15" customHeight="1">
      <c r="A52" s="10">
        <v>1</v>
      </c>
      <c r="B52" s="11" t="s">
        <v>83</v>
      </c>
      <c r="C52" s="11" t="s">
        <v>20</v>
      </c>
      <c r="D52" s="11">
        <v>100</v>
      </c>
      <c r="E52" s="11">
        <f>F52+G52</f>
        <v>450</v>
      </c>
      <c r="F52" s="11">
        <v>450</v>
      </c>
      <c r="G52" s="11"/>
      <c r="H52" s="11">
        <f>I52+J52+K52</f>
        <v>450</v>
      </c>
      <c r="I52" s="11">
        <v>150</v>
      </c>
      <c r="J52" s="11">
        <v>150</v>
      </c>
      <c r="K52" s="21">
        <v>150</v>
      </c>
    </row>
    <row r="53" spans="1:11" s="4" customFormat="1" ht="15" customHeight="1">
      <c r="A53" s="10">
        <v>2</v>
      </c>
      <c r="B53" s="11" t="s">
        <v>84</v>
      </c>
      <c r="C53" s="11" t="s">
        <v>20</v>
      </c>
      <c r="D53" s="11">
        <v>100</v>
      </c>
      <c r="E53" s="18">
        <f>F53+G53</f>
        <v>59.616</v>
      </c>
      <c r="F53" s="18">
        <f>F52*36.8*12*3/10000</f>
        <v>59.616</v>
      </c>
      <c r="G53" s="11"/>
      <c r="H53" s="18">
        <f>I53+J53+K53</f>
        <v>59.616</v>
      </c>
      <c r="I53" s="18">
        <f>I52*36.8*12*3/10000</f>
        <v>19.872</v>
      </c>
      <c r="J53" s="18">
        <f>J52*36.8*12*3/10000</f>
        <v>19.872</v>
      </c>
      <c r="K53" s="26">
        <f>K52*36.8*12*3/10000</f>
        <v>19.872</v>
      </c>
    </row>
    <row r="54" spans="1:11" s="4" customFormat="1" ht="15" customHeight="1">
      <c r="A54" s="10">
        <v>3</v>
      </c>
      <c r="B54" s="11" t="s">
        <v>85</v>
      </c>
      <c r="C54" s="11" t="s">
        <v>20</v>
      </c>
      <c r="D54" s="11">
        <v>111</v>
      </c>
      <c r="E54" s="18">
        <f>F54+G54</f>
        <v>12.3</v>
      </c>
      <c r="F54" s="11">
        <v>9.3000000000000007</v>
      </c>
      <c r="G54" s="11">
        <v>3</v>
      </c>
      <c r="H54" s="18">
        <f>I54+J54+K54</f>
        <v>12.3</v>
      </c>
      <c r="I54" s="11">
        <v>4.0999999999999996</v>
      </c>
      <c r="J54" s="11">
        <v>4.0999999999999996</v>
      </c>
      <c r="K54" s="21">
        <v>4.0999999999999996</v>
      </c>
    </row>
    <row r="55" spans="1:11" s="4" customFormat="1" ht="15" customHeight="1">
      <c r="A55" s="10">
        <v>4</v>
      </c>
      <c r="B55" s="11" t="s">
        <v>86</v>
      </c>
      <c r="C55" s="11" t="s">
        <v>20</v>
      </c>
      <c r="D55" s="11">
        <v>111</v>
      </c>
      <c r="E55" s="11">
        <f>F55+G55</f>
        <v>387</v>
      </c>
      <c r="F55" s="11">
        <v>331.5</v>
      </c>
      <c r="G55" s="11">
        <v>55.5</v>
      </c>
      <c r="H55" s="18">
        <f>I55+J55+K55</f>
        <v>387</v>
      </c>
      <c r="I55" s="11">
        <v>129</v>
      </c>
      <c r="J55" s="11">
        <v>129</v>
      </c>
      <c r="K55" s="21">
        <v>129</v>
      </c>
    </row>
    <row r="56" spans="1:11" s="4" customFormat="1" ht="15" customHeight="1">
      <c r="A56" s="10">
        <v>5</v>
      </c>
      <c r="B56" s="11" t="s">
        <v>87</v>
      </c>
      <c r="C56" s="11" t="s">
        <v>20</v>
      </c>
      <c r="D56" s="11">
        <v>6</v>
      </c>
      <c r="E56" s="11">
        <v>36</v>
      </c>
      <c r="F56" s="11">
        <v>36</v>
      </c>
      <c r="G56" s="11"/>
      <c r="H56" s="11">
        <v>36</v>
      </c>
      <c r="I56" s="11">
        <v>12</v>
      </c>
      <c r="J56" s="11">
        <v>12</v>
      </c>
      <c r="K56" s="21">
        <v>12</v>
      </c>
    </row>
    <row r="57" spans="1:11" s="1" customFormat="1" ht="15" customHeight="1">
      <c r="A57" s="5" t="s">
        <v>88</v>
      </c>
      <c r="B57" s="6" t="s">
        <v>89</v>
      </c>
      <c r="C57" s="6"/>
      <c r="D57" s="6"/>
      <c r="E57" s="6">
        <f>E58+E59+E60+E61+E62</f>
        <v>183</v>
      </c>
      <c r="F57" s="6">
        <f t="shared" ref="F57:K57" si="13">F58+F59+F60+F61+F62</f>
        <v>176.1</v>
      </c>
      <c r="G57" s="6">
        <f t="shared" si="13"/>
        <v>6.9</v>
      </c>
      <c r="H57" s="6">
        <f t="shared" si="13"/>
        <v>183</v>
      </c>
      <c r="I57" s="6">
        <f t="shared" si="13"/>
        <v>61</v>
      </c>
      <c r="J57" s="6">
        <f t="shared" si="13"/>
        <v>61</v>
      </c>
      <c r="K57" s="23">
        <f t="shared" si="13"/>
        <v>61</v>
      </c>
    </row>
    <row r="58" spans="1:11" s="4" customFormat="1" ht="15" customHeight="1">
      <c r="A58" s="10">
        <v>1</v>
      </c>
      <c r="B58" s="11" t="s">
        <v>90</v>
      </c>
      <c r="C58" s="19" t="s">
        <v>20</v>
      </c>
      <c r="D58" s="11">
        <v>153</v>
      </c>
      <c r="E58" s="11">
        <f>F58+G58</f>
        <v>111.6</v>
      </c>
      <c r="F58" s="11">
        <v>111.6</v>
      </c>
      <c r="G58" s="11"/>
      <c r="H58" s="11">
        <f>I58+J58+K58</f>
        <v>111.6</v>
      </c>
      <c r="I58" s="11">
        <f>12*3.1</f>
        <v>37.200000000000003</v>
      </c>
      <c r="J58" s="11">
        <f>12*3.1</f>
        <v>37.200000000000003</v>
      </c>
      <c r="K58" s="21">
        <f>12*3.1</f>
        <v>37.200000000000003</v>
      </c>
    </row>
    <row r="59" spans="1:11" s="4" customFormat="1" ht="15" customHeight="1">
      <c r="A59" s="10">
        <v>2</v>
      </c>
      <c r="B59" s="11" t="s">
        <v>91</v>
      </c>
      <c r="C59" s="19" t="s">
        <v>20</v>
      </c>
      <c r="D59" s="11">
        <v>317</v>
      </c>
      <c r="E59" s="11">
        <f>F59+G59</f>
        <v>35.4</v>
      </c>
      <c r="F59" s="11">
        <v>28.5</v>
      </c>
      <c r="G59" s="11">
        <f>2.3*3</f>
        <v>6.9</v>
      </c>
      <c r="H59" s="11">
        <f>I59+J59+K59</f>
        <v>35.4</v>
      </c>
      <c r="I59" s="11">
        <v>11.8</v>
      </c>
      <c r="J59" s="11">
        <v>11.8</v>
      </c>
      <c r="K59" s="21">
        <v>11.8</v>
      </c>
    </row>
    <row r="60" spans="1:11" s="4" customFormat="1" ht="15" customHeight="1">
      <c r="A60" s="10">
        <v>3</v>
      </c>
      <c r="B60" s="11" t="s">
        <v>92</v>
      </c>
      <c r="C60" s="11" t="s">
        <v>38</v>
      </c>
      <c r="D60" s="11">
        <v>1</v>
      </c>
      <c r="E60" s="11">
        <f>F60+G60</f>
        <v>30</v>
      </c>
      <c r="F60" s="11">
        <v>30</v>
      </c>
      <c r="G60" s="11"/>
      <c r="H60" s="11">
        <f>I60+J60+K60</f>
        <v>30</v>
      </c>
      <c r="I60" s="11">
        <v>10</v>
      </c>
      <c r="J60" s="11">
        <v>10</v>
      </c>
      <c r="K60" s="21">
        <v>10</v>
      </c>
    </row>
    <row r="61" spans="1:11" s="4" customFormat="1" ht="15" customHeight="1">
      <c r="A61" s="10">
        <v>4</v>
      </c>
      <c r="B61" s="11" t="s">
        <v>93</v>
      </c>
      <c r="C61" s="11" t="s">
        <v>38</v>
      </c>
      <c r="D61" s="11">
        <v>3</v>
      </c>
      <c r="E61" s="11">
        <f>F61+G61</f>
        <v>3</v>
      </c>
      <c r="F61" s="11">
        <v>3</v>
      </c>
      <c r="G61" s="11"/>
      <c r="H61" s="11">
        <f>I61+J61+K61</f>
        <v>3</v>
      </c>
      <c r="I61" s="11">
        <v>1</v>
      </c>
      <c r="J61" s="11">
        <v>1</v>
      </c>
      <c r="K61" s="21">
        <v>1</v>
      </c>
    </row>
    <row r="62" spans="1:11" s="4" customFormat="1" ht="15" customHeight="1">
      <c r="A62" s="10">
        <v>5</v>
      </c>
      <c r="B62" s="11" t="s">
        <v>94</v>
      </c>
      <c r="C62" s="11" t="s">
        <v>38</v>
      </c>
      <c r="D62" s="11" t="s">
        <v>38</v>
      </c>
      <c r="E62" s="11">
        <f>F62+G62</f>
        <v>3</v>
      </c>
      <c r="F62" s="11">
        <v>3</v>
      </c>
      <c r="G62" s="11"/>
      <c r="H62" s="11">
        <f>I62+J62+K62</f>
        <v>3</v>
      </c>
      <c r="I62" s="11">
        <v>1</v>
      </c>
      <c r="J62" s="11">
        <v>1</v>
      </c>
      <c r="K62" s="21">
        <v>1</v>
      </c>
    </row>
    <row r="63" spans="1:11" s="1" customFormat="1" ht="15" customHeight="1">
      <c r="A63" s="5" t="s">
        <v>95</v>
      </c>
      <c r="B63" s="6" t="s">
        <v>96</v>
      </c>
      <c r="C63" s="6" t="s">
        <v>38</v>
      </c>
      <c r="D63" s="6"/>
      <c r="E63" s="6">
        <f>E64+E65</f>
        <v>3</v>
      </c>
      <c r="F63" s="6">
        <f t="shared" ref="F63:K63" si="14">F64+F65</f>
        <v>3</v>
      </c>
      <c r="G63" s="6"/>
      <c r="H63" s="6">
        <f t="shared" si="14"/>
        <v>3</v>
      </c>
      <c r="I63" s="6">
        <f t="shared" si="14"/>
        <v>1</v>
      </c>
      <c r="J63" s="6">
        <f t="shared" si="14"/>
        <v>1</v>
      </c>
      <c r="K63" s="23">
        <f t="shared" si="14"/>
        <v>1</v>
      </c>
    </row>
    <row r="64" spans="1:11" s="4" customFormat="1" ht="15" customHeight="1">
      <c r="A64" s="10">
        <v>1</v>
      </c>
      <c r="B64" s="11" t="s">
        <v>97</v>
      </c>
      <c r="C64" s="11" t="s">
        <v>20</v>
      </c>
      <c r="D64" s="11"/>
      <c r="E64" s="11"/>
      <c r="F64" s="11"/>
      <c r="G64" s="11"/>
      <c r="H64" s="11"/>
      <c r="I64" s="11"/>
      <c r="J64" s="11"/>
      <c r="K64" s="21"/>
    </row>
    <row r="65" spans="1:11" s="4" customFormat="1" ht="15" customHeight="1">
      <c r="A65" s="27">
        <v>2</v>
      </c>
      <c r="B65" s="28" t="s">
        <v>98</v>
      </c>
      <c r="C65" s="28" t="s">
        <v>99</v>
      </c>
      <c r="D65" s="29"/>
      <c r="E65" s="28">
        <v>3</v>
      </c>
      <c r="F65" s="28">
        <v>3</v>
      </c>
      <c r="G65" s="28"/>
      <c r="H65" s="28">
        <v>3</v>
      </c>
      <c r="I65" s="28">
        <v>1</v>
      </c>
      <c r="J65" s="28">
        <v>1</v>
      </c>
      <c r="K65" s="30">
        <v>1</v>
      </c>
    </row>
  </sheetData>
  <mergeCells count="15">
    <mergeCell ref="A1:K1"/>
    <mergeCell ref="F2:G2"/>
    <mergeCell ref="H2:K2"/>
    <mergeCell ref="A2:A4"/>
    <mergeCell ref="A40:A41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</mergeCells>
  <phoneticPr fontId="16" type="noConversion"/>
  <printOptions horizontalCentered="1" verticalCentered="1"/>
  <pageMargins left="0.59027777777777801" right="0.59027777777777801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张湾村</vt:lpstr>
      <vt:lpstr>Sheet1</vt:lpstr>
      <vt:lpstr>张湾村!Print_Titles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固原市交通运输局收文员</cp:lastModifiedBy>
  <cp:lastPrinted>2018-12-28T10:06:55Z</cp:lastPrinted>
  <dcterms:created xsi:type="dcterms:W3CDTF">2006-09-13T11:21:00Z</dcterms:created>
  <dcterms:modified xsi:type="dcterms:W3CDTF">2018-12-28T10:12:02Z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